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<sst xmlns="http://schemas.openxmlformats.org/spreadsheetml/2006/main" count="839" uniqueCount="178">
  <si>
    <t>PROTOKOLAS</t>
  </si>
  <si>
    <t>Kazlų Rūda</t>
  </si>
  <si>
    <t>2009 04 04</t>
  </si>
  <si>
    <t>Jaunutės mergaitės 1994 m. ir jaunesnės</t>
  </si>
  <si>
    <t>Eil.</t>
  </si>
  <si>
    <t>Nr.</t>
  </si>
  <si>
    <t>Vardas Pavardė</t>
  </si>
  <si>
    <t>Miestas/Klubas</t>
  </si>
  <si>
    <t>Rezultatas</t>
  </si>
  <si>
    <t>Violeta Godlevska</t>
  </si>
  <si>
    <t>Vilniaus raj.Paberžė</t>
  </si>
  <si>
    <t>I</t>
  </si>
  <si>
    <t>Greta Tiškevičiūtė</t>
  </si>
  <si>
    <t>K.R.Sporto centras</t>
  </si>
  <si>
    <t>Liveta Juraitytė</t>
  </si>
  <si>
    <t>Aušra Lapatinskaitė</t>
  </si>
  <si>
    <t>Samanta Daugėlaitė</t>
  </si>
  <si>
    <t>Kauno BMK</t>
  </si>
  <si>
    <t>II</t>
  </si>
  <si>
    <t>Enziulytė Renata</t>
  </si>
  <si>
    <t>Kauno raj.S.M.</t>
  </si>
  <si>
    <t>III</t>
  </si>
  <si>
    <t>Monika Ivoškevičiūtė</t>
  </si>
  <si>
    <t>---------</t>
  </si>
  <si>
    <t>Ineta Juodžbalytė</t>
  </si>
  <si>
    <t>Jaunučiai berniukai 1994 m. ir jaunesni</t>
  </si>
  <si>
    <t>Tautvydas Senkaitis</t>
  </si>
  <si>
    <t>MSC ”Sūduva”</t>
  </si>
  <si>
    <t>Lukas Kuzmickas</t>
  </si>
  <si>
    <t>Ąžuolas Ališauskas</t>
  </si>
  <si>
    <t>K.R.”Elma”</t>
  </si>
  <si>
    <t>Ramūnas Rėčkus</t>
  </si>
  <si>
    <t>Andrius Vasiliauskas</t>
  </si>
  <si>
    <t>Ainertas Žebrauskas</t>
  </si>
  <si>
    <t>Ernestas Junušaitis</t>
  </si>
  <si>
    <t>Arnoldas Žukovskis</t>
  </si>
  <si>
    <t>Darius Baranovskis</t>
  </si>
  <si>
    <t>Rytis Cegelskis</t>
  </si>
  <si>
    <t>Povilas Dabrila</t>
  </si>
  <si>
    <t>Edgaras Jokubauskis</t>
  </si>
  <si>
    <t>Daumantas Kriaučiūnas</t>
  </si>
  <si>
    <t>Povilas Matukynas</t>
  </si>
  <si>
    <t>Edvardas Kaptainis</t>
  </si>
  <si>
    <t>Deividas Valaitis</t>
  </si>
  <si>
    <t>Ervinas Beleišis</t>
  </si>
  <si>
    <t>Raimundas Cegelskis</t>
  </si>
  <si>
    <t>Laurynas Leskauskas</t>
  </si>
  <si>
    <t>Dominykas Girdvainis</t>
  </si>
  <si>
    <t>Ivanas Tereškovičius</t>
  </si>
  <si>
    <t>Povilas Jakimavičius</t>
  </si>
  <si>
    <t>Vilkaviškio LASK</t>
  </si>
  <si>
    <t>Eimantas Alyta</t>
  </si>
  <si>
    <t>Nerijus Alyta</t>
  </si>
  <si>
    <t>Edvinas Simniškis</t>
  </si>
  <si>
    <t>Kęstas Martusevičius</t>
  </si>
  <si>
    <t>Edvinas Pivnickas</t>
  </si>
  <si>
    <t>Jaunės merginos 1993-1992 m.</t>
  </si>
  <si>
    <t>Valdas Dopolskas</t>
  </si>
  <si>
    <t>Jauniai vaikinai 1993-1992 m.</t>
  </si>
  <si>
    <t>Šulciūtė Eglė</t>
  </si>
  <si>
    <t>K.R.pagrindinė</t>
  </si>
  <si>
    <t>Ingrida Liepinytė</t>
  </si>
  <si>
    <t>Tulickaitė Sandra</t>
  </si>
  <si>
    <t>Vestina Mailaitė</t>
  </si>
  <si>
    <t>Kasparavičiūtė Rasa</t>
  </si>
  <si>
    <t>Kasperavičiūtė Inga</t>
  </si>
  <si>
    <t>Venskūnaitė Dovilė</t>
  </si>
  <si>
    <t>Daiva Sabulytė</t>
  </si>
  <si>
    <t>Gertrūda Stankutė</t>
  </si>
  <si>
    <t>Rasita Damidavičiūtė</t>
  </si>
  <si>
    <t>Jaunimas  merginos 1991-1990 m.</t>
  </si>
  <si>
    <t>Snežana Dopolskaitė</t>
  </si>
  <si>
    <t>Vilma Katolikaitė</t>
  </si>
  <si>
    <t>Jaunimas vaikinai 1991-1990 m.</t>
  </si>
  <si>
    <t>Karolis Puskunigis</t>
  </si>
  <si>
    <t>MSC “Sūduva”</t>
  </si>
  <si>
    <t>Aivaras Senkaitis</t>
  </si>
  <si>
    <t>Arimantas Ambrasas</t>
  </si>
  <si>
    <t>Greta Endziulytė</t>
  </si>
  <si>
    <t>Kauno raj. S.M.</t>
  </si>
  <si>
    <t>Giedrė Kazlauskaitė</t>
  </si>
  <si>
    <t>Rasa Bakienė</t>
  </si>
  <si>
    <t>Arvydas Grinius</t>
  </si>
  <si>
    <t>Antanas Žukauskas</t>
  </si>
  <si>
    <t>Jonavos „Maratonas“</t>
  </si>
  <si>
    <t>Totilas Vidas</t>
  </si>
  <si>
    <t>Mindaugas Kaminskas</t>
  </si>
  <si>
    <t>Viktoras Mažeika</t>
  </si>
  <si>
    <t>Tadas Ignatavičius</t>
  </si>
  <si>
    <t>Vilčinskas Ramūnas</t>
  </si>
  <si>
    <t>Nerijus Markauskas</t>
  </si>
  <si>
    <t>Gintautas Matvejevas</t>
  </si>
  <si>
    <t>Suaugę vyrai 1970-1989 m.</t>
  </si>
  <si>
    <t>Veteranai moterys 1964-1974 m .</t>
  </si>
  <si>
    <t xml:space="preserve"> </t>
  </si>
  <si>
    <t>Vita Gudynienė</t>
  </si>
  <si>
    <t>Sada Bukšnienė</t>
  </si>
  <si>
    <t>Veteranai vyrai  1969-1959 m.</t>
  </si>
  <si>
    <t>Arvydas Isoda</t>
  </si>
  <si>
    <t>Marijampolės sav.</t>
  </si>
  <si>
    <t>Alfonsas Kazlauskas</t>
  </si>
  <si>
    <t>Giedrius Povilavičius</t>
  </si>
  <si>
    <t>Jonava”Maratonas”</t>
  </si>
  <si>
    <t>Valdas Jacynas</t>
  </si>
  <si>
    <t>Vilnius</t>
  </si>
  <si>
    <t>Arūnas Žičkus</t>
  </si>
  <si>
    <t>Vilnius “Inžinerija”</t>
  </si>
  <si>
    <t>Arūnas Kontrimas</t>
  </si>
  <si>
    <t>Vidmantas Dobrovolskas</t>
  </si>
  <si>
    <t>Klemensas Zaranka</t>
  </si>
  <si>
    <t>Šveikauskas Benas</t>
  </si>
  <si>
    <t>Vytautas Gražys</t>
  </si>
  <si>
    <t>Vilniaus raj. Paberžė</t>
  </si>
  <si>
    <t>Vilija Damašickienė</t>
  </si>
  <si>
    <t>Veteranai vyrai 1958 m. ir vyresni</t>
  </si>
  <si>
    <t>Juozas Kieras</t>
  </si>
  <si>
    <t>Vilniaus BMK “Inžinerija”</t>
  </si>
  <si>
    <t>Bronius Kazėnas</t>
  </si>
  <si>
    <t>Jonas Dinapas</t>
  </si>
  <si>
    <t>Kazlų Rūdos sav.Bagotoji</t>
  </si>
  <si>
    <t>Kazimieras Reklys</t>
  </si>
  <si>
    <t>Mečys Vaičiulis</t>
  </si>
  <si>
    <t>Vilniaus“Inžinerija”</t>
  </si>
  <si>
    <t>Rimas Valiūnas</t>
  </si>
  <si>
    <t>Vilniaus “Inžinerija”</t>
  </si>
  <si>
    <t>Čirba Stasys</t>
  </si>
  <si>
    <t>Rimas Balčiūnas</t>
  </si>
  <si>
    <t>d.</t>
  </si>
  <si>
    <t xml:space="preserve"> SPORTUOTOJAI</t>
  </si>
  <si>
    <t>Andrius Baranauskas</t>
  </si>
  <si>
    <t>Karolis Gurauskas</t>
  </si>
  <si>
    <t>Gediminas Janušaitis</t>
  </si>
  <si>
    <t>Vyr.sekretorė  Loreta Arminienė</t>
  </si>
  <si>
    <r>
      <t xml:space="preserve">Veteranės moterys 1963 m. ir vyresnės </t>
    </r>
    <r>
      <rPr>
        <b/>
        <u val="single"/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</si>
  <si>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……..</t>
  </si>
  <si>
    <t>Bėgimo kroso “Per vokiškus kalnelius”</t>
  </si>
  <si>
    <t>Grupė</t>
  </si>
  <si>
    <t>Vieta grupėje</t>
  </si>
  <si>
    <t>Bėgimo</t>
  </si>
  <si>
    <t>greitis</t>
  </si>
  <si>
    <t>5, 075 km</t>
  </si>
  <si>
    <t>10,150 km</t>
  </si>
  <si>
    <t>5, 075 km.</t>
  </si>
  <si>
    <t>Vsp</t>
  </si>
  <si>
    <t>V5O</t>
  </si>
  <si>
    <t>M45</t>
  </si>
  <si>
    <t>V4O</t>
  </si>
  <si>
    <t>M35</t>
  </si>
  <si>
    <t>V2O</t>
  </si>
  <si>
    <t>Suaugusios moterys 1975-1989 m.</t>
  </si>
  <si>
    <t>M2O</t>
  </si>
  <si>
    <t>V19</t>
  </si>
  <si>
    <t>M19</t>
  </si>
  <si>
    <t>M17</t>
  </si>
  <si>
    <t>V15</t>
  </si>
  <si>
    <t>Gim. metai</t>
  </si>
  <si>
    <t>M15</t>
  </si>
  <si>
    <t>nebaigė</t>
  </si>
  <si>
    <t>Protokolas pagal grupes</t>
  </si>
  <si>
    <t>Pablogino</t>
  </si>
  <si>
    <t>PAGERINO</t>
  </si>
  <si>
    <t>VISO:</t>
  </si>
  <si>
    <t>Vidutiniškai vienas</t>
  </si>
  <si>
    <t>VISO visi:</t>
  </si>
  <si>
    <t>Lietuvos rekordai</t>
  </si>
  <si>
    <t>Aleksandro Antipovo</t>
  </si>
  <si>
    <t>m</t>
  </si>
  <si>
    <t>bėgimo greitis</t>
  </si>
  <si>
    <t>Perskaičiavus 1,05 sulyginimo koeficientu</t>
  </si>
  <si>
    <t>V17</t>
  </si>
  <si>
    <t>Pablogino ???</t>
  </si>
  <si>
    <r>
      <t>Pablogino</t>
    </r>
    <r>
      <rPr>
        <b/>
        <sz val="8"/>
        <color indexed="10"/>
        <rFont val="Arial"/>
        <family val="2"/>
      </rPr>
      <t xml:space="preserve"> !!!</t>
    </r>
  </si>
  <si>
    <t xml:space="preserve">Praėjusių </t>
  </si>
  <si>
    <t>metų</t>
  </si>
  <si>
    <t>bėg.greitis</t>
  </si>
  <si>
    <t>PAKITO</t>
  </si>
  <si>
    <t>min:sek,0/km</t>
  </si>
  <si>
    <t xml:space="preserve">Santykis 5km ir 10 km bėgimo greičių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</si>
</sst>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:ss.00"/>
  </numFmts>
  <fonts count="27">
    <font>
      <sz val="10"/>
      <name val="Arial"/>
      <family val="0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24"/>
      <name val="Arial"/>
      <family val="2"/>
    </font>
    <font>
      <sz val="10"/>
      <color indexed="10"/>
      <name val="Times New Roman"/>
      <family val="1"/>
    </font>
    <font>
      <b/>
      <i/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u val="single"/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0"/>
      <name val="Arial Unicode MS"/>
      <family val="2"/>
    </font>
    <font>
      <sz val="10"/>
      <color indexed="22"/>
      <name val="Arial"/>
      <family val="0"/>
    </font>
    <font>
      <i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47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1" fontId="0" fillId="0" borderId="1" xfId="0" applyNumberFormat="1" applyBorder="1" applyAlignment="1">
      <alignment/>
    </xf>
    <xf numFmtId="0" fontId="3" fillId="0" borderId="1" xfId="0" applyFont="1" applyFill="1" applyBorder="1" applyAlignment="1">
      <alignment vertical="top" wrapText="1"/>
    </xf>
    <xf numFmtId="47" fontId="3" fillId="0" borderId="1" xfId="0" applyNumberFormat="1" applyFont="1" applyFill="1" applyBorder="1" applyAlignment="1">
      <alignment vertical="top" wrapText="1"/>
    </xf>
    <xf numFmtId="47" fontId="0" fillId="0" borderId="1" xfId="0" applyNumberFormat="1" applyBorder="1" applyAlignment="1">
      <alignment horizontal="center"/>
    </xf>
    <xf numFmtId="47" fontId="3" fillId="0" borderId="1" xfId="0" applyNumberFormat="1" applyFont="1" applyFill="1" applyBorder="1" applyAlignment="1">
      <alignment horizontal="center" vertical="top" wrapText="1"/>
    </xf>
    <xf numFmtId="21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7" fontId="0" fillId="0" borderId="2" xfId="0" applyNumberForma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47" fontId="0" fillId="0" borderId="2" xfId="0" applyNumberFormat="1" applyBorder="1" applyAlignment="1">
      <alignment horizontal="center"/>
    </xf>
    <xf numFmtId="47" fontId="3" fillId="0" borderId="2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3" fillId="0" borderId="6" xfId="0" applyFont="1" applyFill="1" applyBorder="1" applyAlignment="1">
      <alignment vertical="top" wrapText="1"/>
    </xf>
    <xf numFmtId="176" fontId="7" fillId="0" borderId="5" xfId="0" applyNumberFormat="1" applyFont="1" applyBorder="1" applyAlignment="1">
      <alignment horizontal="center"/>
    </xf>
    <xf numFmtId="4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176" fontId="7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7" fontId="0" fillId="0" borderId="0" xfId="0" applyNumberFormat="1" applyFon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7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4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76" fontId="1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47" fontId="14" fillId="0" borderId="0" xfId="0" applyNumberFormat="1" applyFont="1" applyAlignment="1">
      <alignment/>
    </xf>
    <xf numFmtId="47" fontId="5" fillId="0" borderId="1" xfId="0" applyNumberFormat="1" applyFont="1" applyFill="1" applyBorder="1" applyAlignment="1">
      <alignment horizontal="center" vertical="top" wrapText="1"/>
    </xf>
    <xf numFmtId="21" fontId="5" fillId="0" borderId="1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7" xfId="0" applyNumberFormat="1" applyFont="1" applyBorder="1" applyAlignment="1">
      <alignment horizontal="center"/>
    </xf>
    <xf numFmtId="176" fontId="0" fillId="0" borderId="8" xfId="0" applyNumberFormat="1" applyBorder="1" applyAlignment="1">
      <alignment/>
    </xf>
    <xf numFmtId="176" fontId="8" fillId="0" borderId="8" xfId="0" applyNumberFormat="1" applyFont="1" applyBorder="1" applyAlignment="1">
      <alignment/>
    </xf>
    <xf numFmtId="47" fontId="0" fillId="2" borderId="0" xfId="0" applyNumberFormat="1" applyFont="1" applyFill="1" applyAlignment="1">
      <alignment/>
    </xf>
    <xf numFmtId="47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4" fillId="0" borderId="0" xfId="0" applyFont="1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/>
    </xf>
    <xf numFmtId="47" fontId="23" fillId="3" borderId="0" xfId="0" applyNumberFormat="1" applyFont="1" applyFill="1" applyBorder="1" applyAlignment="1">
      <alignment/>
    </xf>
    <xf numFmtId="176" fontId="0" fillId="3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right"/>
    </xf>
    <xf numFmtId="0" fontId="0" fillId="3" borderId="20" xfId="0" applyNumberFormat="1" applyFill="1" applyBorder="1" applyAlignment="1">
      <alignment/>
    </xf>
    <xf numFmtId="0" fontId="16" fillId="0" borderId="21" xfId="0" applyFont="1" applyBorder="1" applyAlignment="1">
      <alignment/>
    </xf>
    <xf numFmtId="0" fontId="7" fillId="0" borderId="21" xfId="0" applyFont="1" applyBorder="1" applyAlignment="1">
      <alignment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6" fontId="7" fillId="0" borderId="2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95</xdr:row>
      <xdr:rowOff>19050</xdr:rowOff>
    </xdr:from>
    <xdr:to>
      <xdr:col>14</xdr:col>
      <xdr:colOff>561975</xdr:colOff>
      <xdr:row>101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34000" y="16706850"/>
          <a:ext cx="3629025" cy="1485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Pastaba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Pilkame fone jaunimo atstovų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Aivaro SENKAIČIO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ir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Arimanto AMBRASO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, bėgusių pernai trumpesnį - 5,075 km nuotolį, jų greičio pokytis perskačiuotas pagal ištvermės  pataisos koeficientą 1,05 nustatytą pagal žemiau pateiktą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Aleksandrui ANTIPOVUI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priklausančių Lietuvos rekordų 5000 m ir 100000 m nuotoliuose vidutinių greičių pokyčio koeficientą mažesnį nei 1,05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Marijampoliečiui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Aivarui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prie žodžio "Pablogino" klaustukai todėl, kad jis pablogino labai nežymiai ir, ar, tikrai, pablogino - dėl koeficiento tikslumo galima ir paabejoti. Bet, kad kazlųrūdietis Arimantas ryškiai pablogino-jokių abejonių nėra.  </a:t>
          </a:r>
        </a:p>
      </xdr:txBody>
    </xdr:sp>
    <xdr:clientData/>
  </xdr:twoCellAnchor>
  <xdr:oneCellAnchor>
    <xdr:from>
      <xdr:col>10</xdr:col>
      <xdr:colOff>571500</xdr:colOff>
      <xdr:row>95</xdr:row>
      <xdr:rowOff>209550</xdr:rowOff>
    </xdr:from>
    <xdr:ext cx="76200" cy="285750"/>
    <xdr:sp>
      <xdr:nvSpPr>
        <xdr:cNvPr id="2" name="TextBox 4"/>
        <xdr:cNvSpPr txBox="1">
          <a:spLocks noChangeArrowheads="1"/>
        </xdr:cNvSpPr>
      </xdr:nvSpPr>
      <xdr:spPr>
        <a:xfrm>
          <a:off x="6429375" y="16897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581025</xdr:colOff>
      <xdr:row>96</xdr:row>
      <xdr:rowOff>114300</xdr:rowOff>
    </xdr:from>
    <xdr:ext cx="76200" cy="304800"/>
    <xdr:sp>
      <xdr:nvSpPr>
        <xdr:cNvPr id="3" name="TextBox 5"/>
        <xdr:cNvSpPr txBox="1">
          <a:spLocks noChangeArrowheads="1"/>
        </xdr:cNvSpPr>
      </xdr:nvSpPr>
      <xdr:spPr>
        <a:xfrm>
          <a:off x="6438900" y="17125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581025</xdr:colOff>
      <xdr:row>96</xdr:row>
      <xdr:rowOff>285750</xdr:rowOff>
    </xdr:from>
    <xdr:ext cx="76200" cy="219075"/>
    <xdr:sp>
      <xdr:nvSpPr>
        <xdr:cNvPr id="4" name="TextBox 6"/>
        <xdr:cNvSpPr txBox="1">
          <a:spLocks noChangeArrowheads="1"/>
        </xdr:cNvSpPr>
      </xdr:nvSpPr>
      <xdr:spPr>
        <a:xfrm>
          <a:off x="6438900" y="17297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581025</xdr:colOff>
      <xdr:row>97</xdr:row>
      <xdr:rowOff>133350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6438900" y="1746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581025</xdr:colOff>
      <xdr:row>97</xdr:row>
      <xdr:rowOff>209550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6438900" y="1754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581025</xdr:colOff>
      <xdr:row>97</xdr:row>
      <xdr:rowOff>209550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6438900" y="1754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581025</xdr:colOff>
      <xdr:row>97</xdr:row>
      <xdr:rowOff>200025</xdr:rowOff>
    </xdr:from>
    <xdr:ext cx="76200" cy="200025"/>
    <xdr:sp>
      <xdr:nvSpPr>
        <xdr:cNvPr id="8" name="TextBox 16"/>
        <xdr:cNvSpPr txBox="1">
          <a:spLocks noChangeArrowheads="1"/>
        </xdr:cNvSpPr>
      </xdr:nvSpPr>
      <xdr:spPr>
        <a:xfrm>
          <a:off x="6438900" y="1753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504825</xdr:colOff>
      <xdr:row>78</xdr:row>
      <xdr:rowOff>76200</xdr:rowOff>
    </xdr:from>
    <xdr:ext cx="76200" cy="400050"/>
    <xdr:sp>
      <xdr:nvSpPr>
        <xdr:cNvPr id="9" name="TextBox 17"/>
        <xdr:cNvSpPr txBox="1">
          <a:spLocks noChangeArrowheads="1"/>
        </xdr:cNvSpPr>
      </xdr:nvSpPr>
      <xdr:spPr>
        <a:xfrm>
          <a:off x="5810250" y="136017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400050</xdr:colOff>
      <xdr:row>97</xdr:row>
      <xdr:rowOff>180975</xdr:rowOff>
    </xdr:from>
    <xdr:ext cx="76200" cy="200025"/>
    <xdr:sp>
      <xdr:nvSpPr>
        <xdr:cNvPr id="10" name="TextBox 18"/>
        <xdr:cNvSpPr txBox="1">
          <a:spLocks noChangeArrowheads="1"/>
        </xdr:cNvSpPr>
      </xdr:nvSpPr>
      <xdr:spPr>
        <a:xfrm>
          <a:off x="6257925" y="1751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352425</xdr:colOff>
      <xdr:row>97</xdr:row>
      <xdr:rowOff>133350</xdr:rowOff>
    </xdr:from>
    <xdr:ext cx="76200" cy="200025"/>
    <xdr:sp>
      <xdr:nvSpPr>
        <xdr:cNvPr id="11" name="TextBox 19"/>
        <xdr:cNvSpPr txBox="1">
          <a:spLocks noChangeArrowheads="1"/>
        </xdr:cNvSpPr>
      </xdr:nvSpPr>
      <xdr:spPr>
        <a:xfrm>
          <a:off x="6210300" y="1746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97</xdr:row>
      <xdr:rowOff>123825</xdr:rowOff>
    </xdr:from>
    <xdr:ext cx="76200" cy="200025"/>
    <xdr:sp>
      <xdr:nvSpPr>
        <xdr:cNvPr id="12" name="TextBox 20"/>
        <xdr:cNvSpPr txBox="1">
          <a:spLocks noChangeArrowheads="1"/>
        </xdr:cNvSpPr>
      </xdr:nvSpPr>
      <xdr:spPr>
        <a:xfrm>
          <a:off x="5943600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97</xdr:row>
      <xdr:rowOff>123825</xdr:rowOff>
    </xdr:from>
    <xdr:ext cx="76200" cy="200025"/>
    <xdr:sp>
      <xdr:nvSpPr>
        <xdr:cNvPr id="13" name="TextBox 21"/>
        <xdr:cNvSpPr txBox="1">
          <a:spLocks noChangeArrowheads="1"/>
        </xdr:cNvSpPr>
      </xdr:nvSpPr>
      <xdr:spPr>
        <a:xfrm>
          <a:off x="5943600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552450</xdr:colOff>
      <xdr:row>97</xdr:row>
      <xdr:rowOff>76200</xdr:rowOff>
    </xdr:from>
    <xdr:ext cx="76200" cy="200025"/>
    <xdr:sp>
      <xdr:nvSpPr>
        <xdr:cNvPr id="14" name="TextBox 22"/>
        <xdr:cNvSpPr txBox="1">
          <a:spLocks noChangeArrowheads="1"/>
        </xdr:cNvSpPr>
      </xdr:nvSpPr>
      <xdr:spPr>
        <a:xfrm>
          <a:off x="5857875" y="1741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504825</xdr:colOff>
      <xdr:row>97</xdr:row>
      <xdr:rowOff>57150</xdr:rowOff>
    </xdr:from>
    <xdr:ext cx="76200" cy="200025"/>
    <xdr:sp>
      <xdr:nvSpPr>
        <xdr:cNvPr id="15" name="TextBox 23"/>
        <xdr:cNvSpPr txBox="1">
          <a:spLocks noChangeArrowheads="1"/>
        </xdr:cNvSpPr>
      </xdr:nvSpPr>
      <xdr:spPr>
        <a:xfrm>
          <a:off x="5810250" y="1739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438150</xdr:colOff>
      <xdr:row>97</xdr:row>
      <xdr:rowOff>28575</xdr:rowOff>
    </xdr:from>
    <xdr:ext cx="76200" cy="200025"/>
    <xdr:sp>
      <xdr:nvSpPr>
        <xdr:cNvPr id="16" name="TextBox 24"/>
        <xdr:cNvSpPr txBox="1">
          <a:spLocks noChangeArrowheads="1"/>
        </xdr:cNvSpPr>
      </xdr:nvSpPr>
      <xdr:spPr>
        <a:xfrm>
          <a:off x="5743575" y="1736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96</xdr:row>
      <xdr:rowOff>209550</xdr:rowOff>
    </xdr:from>
    <xdr:ext cx="76200" cy="257175"/>
    <xdr:sp>
      <xdr:nvSpPr>
        <xdr:cNvPr id="17" name="TextBox 25"/>
        <xdr:cNvSpPr txBox="1">
          <a:spLocks noChangeArrowheads="1"/>
        </xdr:cNvSpPr>
      </xdr:nvSpPr>
      <xdr:spPr>
        <a:xfrm>
          <a:off x="5667375" y="172212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tabSelected="1" workbookViewId="0" topLeftCell="A55">
      <selection activeCell="J54" sqref="J54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1.00390625" style="0" customWidth="1"/>
    <col min="4" max="4" width="5.7109375" style="0" customWidth="1"/>
    <col min="5" max="5" width="17.28125" style="0" customWidth="1"/>
    <col min="6" max="6" width="9.00390625" style="0" customWidth="1"/>
    <col min="7" max="7" width="5.8515625" style="0" customWidth="1"/>
    <col min="8" max="8" width="4.57421875" style="0" customWidth="1"/>
    <col min="9" max="10" width="8.28125" style="0" customWidth="1"/>
    <col min="11" max="11" width="8.7109375" style="0" customWidth="1"/>
    <col min="12" max="12" width="11.140625" style="0" customWidth="1"/>
  </cols>
  <sheetData>
    <row r="1" ht="22.5">
      <c r="C1" s="4" t="s">
        <v>135</v>
      </c>
    </row>
    <row r="2" ht="22.5">
      <c r="C2" s="1" t="s">
        <v>0</v>
      </c>
    </row>
    <row r="3" ht="22.5">
      <c r="C3" s="1" t="s">
        <v>1</v>
      </c>
    </row>
    <row r="4" ht="22.5">
      <c r="C4" s="1" t="s">
        <v>2</v>
      </c>
    </row>
    <row r="5" ht="15.75">
      <c r="A5" s="3"/>
    </row>
    <row r="6" spans="1:11" ht="19.5">
      <c r="A6" s="8"/>
      <c r="C6" s="7"/>
      <c r="D6" s="51" t="s">
        <v>142</v>
      </c>
      <c r="E6" s="7"/>
      <c r="F6" s="7"/>
      <c r="G6" s="7"/>
      <c r="J6" s="124" t="s">
        <v>172</v>
      </c>
      <c r="K6" s="122" t="s">
        <v>175</v>
      </c>
    </row>
    <row r="7" spans="1:11" ht="12.75">
      <c r="A7" s="94" t="s">
        <v>4</v>
      </c>
      <c r="B7" s="94" t="s">
        <v>5</v>
      </c>
      <c r="C7" s="94" t="s">
        <v>6</v>
      </c>
      <c r="D7" s="94" t="s">
        <v>155</v>
      </c>
      <c r="E7" s="94" t="s">
        <v>7</v>
      </c>
      <c r="F7" s="94" t="s">
        <v>8</v>
      </c>
      <c r="G7" s="30" t="s">
        <v>136</v>
      </c>
      <c r="H7" s="96" t="s">
        <v>137</v>
      </c>
      <c r="I7" s="30" t="s">
        <v>138</v>
      </c>
      <c r="J7" s="125" t="s">
        <v>173</v>
      </c>
      <c r="K7" s="123" t="s">
        <v>139</v>
      </c>
    </row>
    <row r="8" spans="1:11" ht="13.5" thickBot="1">
      <c r="A8" s="95"/>
      <c r="B8" s="95"/>
      <c r="C8" s="95"/>
      <c r="D8" s="95"/>
      <c r="E8" s="95"/>
      <c r="F8" s="95"/>
      <c r="G8" s="34"/>
      <c r="H8" s="97"/>
      <c r="I8" s="34" t="s">
        <v>139</v>
      </c>
      <c r="J8" s="126" t="s">
        <v>174</v>
      </c>
      <c r="K8" s="127" t="s">
        <v>176</v>
      </c>
    </row>
    <row r="9" spans="1:12" ht="13.5" thickTop="1">
      <c r="A9" s="31">
        <v>1</v>
      </c>
      <c r="B9" s="32">
        <v>66</v>
      </c>
      <c r="C9" s="32" t="s">
        <v>57</v>
      </c>
      <c r="D9" s="32">
        <v>1992</v>
      </c>
      <c r="E9" s="32" t="s">
        <v>10</v>
      </c>
      <c r="F9" s="37">
        <v>0.012033564814814815</v>
      </c>
      <c r="G9" s="35" t="s">
        <v>169</v>
      </c>
      <c r="H9" s="31" t="s">
        <v>11</v>
      </c>
      <c r="I9" s="42">
        <f>SUM(F9/5.075)</f>
        <v>0.00237114577631819</v>
      </c>
      <c r="J9" s="57">
        <v>0.0024131944444444444</v>
      </c>
      <c r="K9" s="83">
        <f>SUM(J9-I9)</f>
        <v>4.2048668126254234E-05</v>
      </c>
      <c r="L9" t="s">
        <v>160</v>
      </c>
    </row>
    <row r="10" spans="1:12" ht="12.75">
      <c r="A10" s="16">
        <v>2</v>
      </c>
      <c r="B10" s="17">
        <v>31</v>
      </c>
      <c r="C10" s="46" t="s">
        <v>35</v>
      </c>
      <c r="D10" s="16">
        <v>1994</v>
      </c>
      <c r="E10" s="17" t="s">
        <v>10</v>
      </c>
      <c r="F10" s="23">
        <v>0.012468749999999999</v>
      </c>
      <c r="G10" s="28" t="s">
        <v>154</v>
      </c>
      <c r="H10" s="16" t="s">
        <v>11</v>
      </c>
      <c r="I10" s="49">
        <f aca="true" t="shared" si="0" ref="I10:I55">SUM(F10/5.075)</f>
        <v>0.002456896551724138</v>
      </c>
      <c r="J10" s="57">
        <v>0.002533564814814815</v>
      </c>
      <c r="K10" s="83">
        <f>SUM(J10-I10)</f>
        <v>7.666826309067707E-05</v>
      </c>
      <c r="L10" t="s">
        <v>160</v>
      </c>
    </row>
    <row r="11" spans="1:12" ht="12.75">
      <c r="A11" s="31">
        <v>3</v>
      </c>
      <c r="B11" s="17">
        <v>187</v>
      </c>
      <c r="C11" s="46" t="s">
        <v>51</v>
      </c>
      <c r="D11" s="16">
        <v>1994</v>
      </c>
      <c r="E11" s="17" t="s">
        <v>50</v>
      </c>
      <c r="F11" s="23">
        <v>0.012597222222222223</v>
      </c>
      <c r="G11" s="28" t="s">
        <v>154</v>
      </c>
      <c r="H11" s="16" t="s">
        <v>18</v>
      </c>
      <c r="I11" s="49">
        <f t="shared" si="0"/>
        <v>0.0024822112753147235</v>
      </c>
      <c r="J11" s="57">
        <v>0.002732638888888889</v>
      </c>
      <c r="K11" s="83">
        <f>SUM(J11-I11)</f>
        <v>0.00025042761357416555</v>
      </c>
      <c r="L11" t="s">
        <v>160</v>
      </c>
    </row>
    <row r="12" spans="1:12" ht="12.75">
      <c r="A12" s="16">
        <v>4</v>
      </c>
      <c r="B12" s="17">
        <v>21</v>
      </c>
      <c r="C12" s="46" t="s">
        <v>26</v>
      </c>
      <c r="D12" s="16">
        <v>1994</v>
      </c>
      <c r="E12" s="17" t="s">
        <v>27</v>
      </c>
      <c r="F12" s="23">
        <v>0.013344907407407408</v>
      </c>
      <c r="G12" s="28" t="s">
        <v>154</v>
      </c>
      <c r="H12" s="16" t="s">
        <v>21</v>
      </c>
      <c r="I12" s="49">
        <f t="shared" si="0"/>
        <v>0.0026295384054004743</v>
      </c>
      <c r="J12" s="57">
        <v>0.0026724537037037034</v>
      </c>
      <c r="K12" s="83">
        <f>SUM(J12-I12)</f>
        <v>4.291529830322905E-05</v>
      </c>
      <c r="L12" t="s">
        <v>160</v>
      </c>
    </row>
    <row r="13" spans="1:11" ht="12.75">
      <c r="A13" s="31">
        <v>5</v>
      </c>
      <c r="B13" s="17">
        <v>8</v>
      </c>
      <c r="C13" s="66" t="s">
        <v>9</v>
      </c>
      <c r="D13" s="55">
        <v>1994</v>
      </c>
      <c r="E13" s="66" t="s">
        <v>10</v>
      </c>
      <c r="F13" s="67">
        <v>0.014106481481481482</v>
      </c>
      <c r="G13" s="68" t="s">
        <v>156</v>
      </c>
      <c r="H13" s="55" t="s">
        <v>11</v>
      </c>
      <c r="I13" s="69">
        <f t="shared" si="0"/>
        <v>0.002779602262360883</v>
      </c>
      <c r="K13" s="83"/>
    </row>
    <row r="14" spans="1:11" ht="12.75">
      <c r="A14" s="16">
        <v>6</v>
      </c>
      <c r="B14" s="17">
        <v>22</v>
      </c>
      <c r="C14" s="46" t="s">
        <v>28</v>
      </c>
      <c r="D14" s="54">
        <v>1999</v>
      </c>
      <c r="E14" s="17" t="s">
        <v>27</v>
      </c>
      <c r="F14" s="24">
        <v>0.01414236111111111</v>
      </c>
      <c r="G14" s="28" t="s">
        <v>154</v>
      </c>
      <c r="H14" s="16">
        <v>4</v>
      </c>
      <c r="I14" s="49">
        <f t="shared" si="0"/>
        <v>0.0027866721401204157</v>
      </c>
      <c r="K14" s="83"/>
    </row>
    <row r="15" spans="1:11" ht="12.75">
      <c r="A15" s="31">
        <v>7</v>
      </c>
      <c r="B15" s="17">
        <v>186</v>
      </c>
      <c r="C15" s="46" t="s">
        <v>49</v>
      </c>
      <c r="D15" s="16">
        <v>1995</v>
      </c>
      <c r="E15" s="17" t="s">
        <v>50</v>
      </c>
      <c r="F15" s="23">
        <v>0.014562499999999999</v>
      </c>
      <c r="G15" s="28" t="s">
        <v>154</v>
      </c>
      <c r="H15" s="16">
        <v>5</v>
      </c>
      <c r="I15" s="49">
        <f t="shared" si="0"/>
        <v>0.0028694581280788176</v>
      </c>
      <c r="K15" s="83"/>
    </row>
    <row r="16" spans="1:12" ht="12.75">
      <c r="A16" s="16">
        <v>8</v>
      </c>
      <c r="B16" s="17">
        <v>188</v>
      </c>
      <c r="C16" s="46" t="s">
        <v>52</v>
      </c>
      <c r="D16" s="16">
        <v>1997</v>
      </c>
      <c r="E16" s="17" t="s">
        <v>50</v>
      </c>
      <c r="F16" s="23">
        <v>0.014634259259259258</v>
      </c>
      <c r="G16" s="28" t="s">
        <v>154</v>
      </c>
      <c r="H16" s="16">
        <v>6</v>
      </c>
      <c r="I16" s="49">
        <f t="shared" si="0"/>
        <v>0.002883597883597883</v>
      </c>
      <c r="J16" s="57">
        <v>0.003206018518518519</v>
      </c>
      <c r="K16" s="83">
        <f>SUM(J16-I16)</f>
        <v>0.00032242063492063594</v>
      </c>
      <c r="L16" t="s">
        <v>160</v>
      </c>
    </row>
    <row r="17" spans="1:12" ht="12.75">
      <c r="A17" s="31">
        <v>9</v>
      </c>
      <c r="B17" s="17">
        <v>23</v>
      </c>
      <c r="C17" s="46" t="s">
        <v>29</v>
      </c>
      <c r="D17" s="16">
        <v>1996</v>
      </c>
      <c r="E17" s="17" t="s">
        <v>30</v>
      </c>
      <c r="F17" s="23">
        <v>0.015439814814814816</v>
      </c>
      <c r="G17" s="28" t="s">
        <v>154</v>
      </c>
      <c r="H17" s="16">
        <v>7</v>
      </c>
      <c r="I17" s="49">
        <f t="shared" si="0"/>
        <v>0.0030423280423280425</v>
      </c>
      <c r="J17" s="57">
        <v>0.003275462962962963</v>
      </c>
      <c r="K17" s="83">
        <f>SUM(J17-I17)</f>
        <v>0.0002331349206349206</v>
      </c>
      <c r="L17" t="s">
        <v>160</v>
      </c>
    </row>
    <row r="18" spans="1:11" ht="13.5">
      <c r="A18" s="16">
        <v>10</v>
      </c>
      <c r="B18" s="17">
        <v>59</v>
      </c>
      <c r="C18" s="60" t="s">
        <v>67</v>
      </c>
      <c r="D18" s="61">
        <v>1992</v>
      </c>
      <c r="E18" s="62" t="s">
        <v>50</v>
      </c>
      <c r="F18" s="63">
        <v>0.015457175925925925</v>
      </c>
      <c r="G18" s="64" t="s">
        <v>153</v>
      </c>
      <c r="H18" s="61" t="s">
        <v>11</v>
      </c>
      <c r="I18" s="65">
        <f t="shared" si="0"/>
        <v>0.0030457489509213643</v>
      </c>
      <c r="K18" s="83"/>
    </row>
    <row r="19" spans="1:11" ht="12.75">
      <c r="A19" s="31">
        <v>11</v>
      </c>
      <c r="B19" s="17">
        <v>32</v>
      </c>
      <c r="C19" s="46" t="s">
        <v>36</v>
      </c>
      <c r="D19" s="16">
        <v>1995</v>
      </c>
      <c r="E19" s="17" t="s">
        <v>10</v>
      </c>
      <c r="F19" s="23">
        <v>0.015559027777777778</v>
      </c>
      <c r="G19" s="28" t="s">
        <v>154</v>
      </c>
      <c r="H19" s="16">
        <v>8</v>
      </c>
      <c r="I19" s="49">
        <f t="shared" si="0"/>
        <v>0.0030658182813355227</v>
      </c>
      <c r="K19" s="83"/>
    </row>
    <row r="20" spans="1:11" ht="13.5">
      <c r="A20" s="16">
        <v>12</v>
      </c>
      <c r="B20" s="17">
        <v>192</v>
      </c>
      <c r="C20" s="60" t="s">
        <v>69</v>
      </c>
      <c r="D20" s="61">
        <v>1993</v>
      </c>
      <c r="E20" s="62" t="s">
        <v>50</v>
      </c>
      <c r="F20" s="63">
        <v>0.015918981481481482</v>
      </c>
      <c r="G20" s="64" t="s">
        <v>153</v>
      </c>
      <c r="H20" s="61" t="s">
        <v>18</v>
      </c>
      <c r="I20" s="65">
        <f t="shared" si="0"/>
        <v>0.00313674511950374</v>
      </c>
      <c r="K20" s="83"/>
    </row>
    <row r="21" spans="1:11" ht="12.75">
      <c r="A21" s="31">
        <v>13</v>
      </c>
      <c r="B21" s="17">
        <v>26</v>
      </c>
      <c r="C21" s="70" t="s">
        <v>33</v>
      </c>
      <c r="D21" s="72">
        <v>1994</v>
      </c>
      <c r="E21" s="71" t="s">
        <v>13</v>
      </c>
      <c r="F21" s="47">
        <v>0.01612847222222222</v>
      </c>
      <c r="G21" s="28" t="s">
        <v>154</v>
      </c>
      <c r="H21" s="16">
        <v>9</v>
      </c>
      <c r="I21" s="49">
        <f t="shared" si="0"/>
        <v>0.0031780240831964968</v>
      </c>
      <c r="K21" s="83"/>
    </row>
    <row r="22" spans="1:11" ht="12.75">
      <c r="A22" s="16">
        <v>14</v>
      </c>
      <c r="B22" s="17">
        <v>29</v>
      </c>
      <c r="C22" s="46" t="s">
        <v>34</v>
      </c>
      <c r="D22" s="16">
        <v>1994</v>
      </c>
      <c r="E22" s="17" t="s">
        <v>13</v>
      </c>
      <c r="F22" s="23">
        <v>0.016239583333333335</v>
      </c>
      <c r="G22" s="28" t="s">
        <v>154</v>
      </c>
      <c r="H22" s="16">
        <v>10</v>
      </c>
      <c r="I22" s="49">
        <f t="shared" si="0"/>
        <v>0.0031999178981937603</v>
      </c>
      <c r="K22" s="83"/>
    </row>
    <row r="23" spans="1:11" ht="12.75">
      <c r="A23" s="31">
        <v>15</v>
      </c>
      <c r="B23" s="17">
        <v>180</v>
      </c>
      <c r="C23" s="46" t="s">
        <v>45</v>
      </c>
      <c r="D23" s="16">
        <v>1996</v>
      </c>
      <c r="E23" s="17" t="s">
        <v>13</v>
      </c>
      <c r="F23" s="23">
        <v>0.016467592592592593</v>
      </c>
      <c r="G23" s="28" t="s">
        <v>154</v>
      </c>
      <c r="H23" s="16">
        <v>11</v>
      </c>
      <c r="I23" s="49">
        <f t="shared" si="0"/>
        <v>0.0032448458310527276</v>
      </c>
      <c r="K23" s="83"/>
    </row>
    <row r="24" spans="1:11" ht="12.75">
      <c r="A24" s="16">
        <v>16</v>
      </c>
      <c r="B24" s="17">
        <v>24</v>
      </c>
      <c r="C24" s="46" t="s">
        <v>31</v>
      </c>
      <c r="D24" s="16">
        <v>1995</v>
      </c>
      <c r="E24" s="17" t="s">
        <v>30</v>
      </c>
      <c r="F24" s="23">
        <v>0.016872685185185185</v>
      </c>
      <c r="G24" s="28" t="s">
        <v>154</v>
      </c>
      <c r="H24" s="16">
        <v>12</v>
      </c>
      <c r="I24" s="49">
        <f t="shared" si="0"/>
        <v>0.0033246670315635832</v>
      </c>
      <c r="K24" s="83"/>
    </row>
    <row r="25" spans="1:11" ht="12.75">
      <c r="A25" s="31">
        <v>17</v>
      </c>
      <c r="B25" s="17">
        <v>38</v>
      </c>
      <c r="C25" s="70" t="s">
        <v>37</v>
      </c>
      <c r="D25" s="73">
        <v>1999</v>
      </c>
      <c r="E25" s="17" t="s">
        <v>13</v>
      </c>
      <c r="F25" s="23">
        <v>0.017291666666666667</v>
      </c>
      <c r="G25" s="28" t="s">
        <v>154</v>
      </c>
      <c r="H25" s="16">
        <v>13</v>
      </c>
      <c r="I25" s="49">
        <f t="shared" si="0"/>
        <v>0.0034072249589490967</v>
      </c>
      <c r="K25" s="83"/>
    </row>
    <row r="26" spans="1:11" ht="12.75">
      <c r="A26" s="16">
        <v>18</v>
      </c>
      <c r="B26" s="17">
        <v>177</v>
      </c>
      <c r="C26" s="46" t="s">
        <v>43</v>
      </c>
      <c r="D26" s="16">
        <v>1996</v>
      </c>
      <c r="E26" s="17" t="s">
        <v>13</v>
      </c>
      <c r="F26" s="23">
        <v>0.017996527777777778</v>
      </c>
      <c r="G26" s="28" t="s">
        <v>154</v>
      </c>
      <c r="H26" s="16">
        <v>14</v>
      </c>
      <c r="I26" s="49">
        <f t="shared" si="0"/>
        <v>0.0035461138478379856</v>
      </c>
      <c r="K26" s="83"/>
    </row>
    <row r="27" spans="1:11" ht="12.75">
      <c r="A27" s="31">
        <v>19</v>
      </c>
      <c r="B27" s="17">
        <v>167</v>
      </c>
      <c r="C27" s="46" t="s">
        <v>39</v>
      </c>
      <c r="D27" s="16">
        <v>1995</v>
      </c>
      <c r="E27" s="17" t="s">
        <v>13</v>
      </c>
      <c r="F27" s="23">
        <v>0.018211805555555557</v>
      </c>
      <c r="G27" s="28" t="s">
        <v>154</v>
      </c>
      <c r="H27" s="16">
        <v>15</v>
      </c>
      <c r="I27" s="49">
        <f t="shared" si="0"/>
        <v>0.0035885331143951835</v>
      </c>
      <c r="K27" s="83"/>
    </row>
    <row r="28" spans="1:11" ht="12.75">
      <c r="A28" s="16">
        <v>20</v>
      </c>
      <c r="B28" s="17">
        <v>184</v>
      </c>
      <c r="C28" s="46" t="s">
        <v>47</v>
      </c>
      <c r="D28" s="16">
        <v>1996</v>
      </c>
      <c r="E28" s="17" t="s">
        <v>13</v>
      </c>
      <c r="F28" s="23">
        <v>0.018211805555555557</v>
      </c>
      <c r="G28" s="28" t="s">
        <v>154</v>
      </c>
      <c r="H28" s="16">
        <v>16</v>
      </c>
      <c r="I28" s="49">
        <f t="shared" si="0"/>
        <v>0.0035885331143951835</v>
      </c>
      <c r="K28" s="83"/>
    </row>
    <row r="29" spans="1:11" ht="13.5">
      <c r="A29" s="31">
        <v>21</v>
      </c>
      <c r="B29" s="17">
        <v>1</v>
      </c>
      <c r="C29" s="60" t="s">
        <v>16</v>
      </c>
      <c r="D29" s="61">
        <v>1996</v>
      </c>
      <c r="E29" s="60" t="s">
        <v>17</v>
      </c>
      <c r="F29" s="63">
        <v>0.018278935185185186</v>
      </c>
      <c r="G29" s="74" t="s">
        <v>156</v>
      </c>
      <c r="H29" s="61" t="s">
        <v>18</v>
      </c>
      <c r="I29" s="65">
        <f t="shared" si="0"/>
        <v>0.0036017606276226967</v>
      </c>
      <c r="K29" s="83"/>
    </row>
    <row r="30" spans="1:11" ht="13.5">
      <c r="A30" s="16">
        <v>22</v>
      </c>
      <c r="B30" s="17">
        <v>6</v>
      </c>
      <c r="C30" s="60" t="s">
        <v>19</v>
      </c>
      <c r="D30" s="61">
        <v>1994</v>
      </c>
      <c r="E30" s="60" t="s">
        <v>20</v>
      </c>
      <c r="F30" s="63">
        <v>0.01849537037037037</v>
      </c>
      <c r="G30" s="74" t="s">
        <v>156</v>
      </c>
      <c r="H30" s="61" t="s">
        <v>21</v>
      </c>
      <c r="I30" s="65">
        <f t="shared" si="0"/>
        <v>0.003644407954752782</v>
      </c>
      <c r="K30" s="83"/>
    </row>
    <row r="31" spans="1:11" ht="12.75">
      <c r="A31" s="31">
        <v>23</v>
      </c>
      <c r="B31" s="17">
        <v>41</v>
      </c>
      <c r="C31" s="46" t="s">
        <v>38</v>
      </c>
      <c r="D31" s="16">
        <v>1996</v>
      </c>
      <c r="E31" s="17" t="s">
        <v>13</v>
      </c>
      <c r="F31" s="23">
        <v>0.018626157407407407</v>
      </c>
      <c r="G31" s="28" t="s">
        <v>154</v>
      </c>
      <c r="H31" s="16">
        <v>17</v>
      </c>
      <c r="I31" s="49">
        <f t="shared" si="0"/>
        <v>0.0036701787994891442</v>
      </c>
      <c r="K31" s="83"/>
    </row>
    <row r="32" spans="1:11" ht="12.75">
      <c r="A32" s="16">
        <v>24</v>
      </c>
      <c r="B32" s="17">
        <v>63</v>
      </c>
      <c r="C32" s="46" t="s">
        <v>129</v>
      </c>
      <c r="D32" s="16">
        <v>1889</v>
      </c>
      <c r="E32" s="17" t="s">
        <v>1</v>
      </c>
      <c r="F32" s="23">
        <v>0.019976851851851853</v>
      </c>
      <c r="G32" s="28" t="s">
        <v>143</v>
      </c>
      <c r="H32" s="26">
        <v>1</v>
      </c>
      <c r="I32" s="49">
        <f t="shared" si="0"/>
        <v>0.003936325488049626</v>
      </c>
      <c r="K32" s="83"/>
    </row>
    <row r="33" spans="1:11" ht="12.75">
      <c r="A33" s="31">
        <v>25</v>
      </c>
      <c r="B33" s="17">
        <v>185</v>
      </c>
      <c r="C33" s="46" t="s">
        <v>48</v>
      </c>
      <c r="D33" s="16">
        <v>1997</v>
      </c>
      <c r="E33" s="17" t="s">
        <v>13</v>
      </c>
      <c r="F33" s="23">
        <v>0.020152777777777776</v>
      </c>
      <c r="G33" s="28" t="s">
        <v>154</v>
      </c>
      <c r="H33" s="16">
        <v>18</v>
      </c>
      <c r="I33" s="49">
        <f t="shared" si="0"/>
        <v>0.003970990695128625</v>
      </c>
      <c r="K33" s="83"/>
    </row>
    <row r="34" spans="1:11" ht="12.75">
      <c r="A34" s="16">
        <v>26</v>
      </c>
      <c r="B34" s="17">
        <v>173</v>
      </c>
      <c r="C34" s="46" t="s">
        <v>40</v>
      </c>
      <c r="D34" s="16">
        <v>1996</v>
      </c>
      <c r="E34" s="17" t="s">
        <v>13</v>
      </c>
      <c r="F34" s="23">
        <v>0.0205150462962963</v>
      </c>
      <c r="G34" s="28" t="s">
        <v>154</v>
      </c>
      <c r="H34" s="16">
        <v>19</v>
      </c>
      <c r="I34" s="49">
        <f t="shared" si="0"/>
        <v>0.00404237365444262</v>
      </c>
      <c r="K34" s="83"/>
    </row>
    <row r="35" spans="1:12" ht="12.75">
      <c r="A35" s="31">
        <v>27</v>
      </c>
      <c r="B35" s="17">
        <v>25</v>
      </c>
      <c r="C35" s="70" t="s">
        <v>32</v>
      </c>
      <c r="D35" s="72">
        <v>1998</v>
      </c>
      <c r="E35" s="17" t="s">
        <v>13</v>
      </c>
      <c r="F35" s="23">
        <v>0.020947916666666667</v>
      </c>
      <c r="G35" s="28" t="s">
        <v>154</v>
      </c>
      <c r="H35" s="16">
        <v>20</v>
      </c>
      <c r="I35" s="49">
        <f t="shared" si="0"/>
        <v>0.004127668308702792</v>
      </c>
      <c r="J35" s="57">
        <v>0.004246527777777778</v>
      </c>
      <c r="K35" s="83">
        <f>SUM(J35-I35)</f>
        <v>0.00011885946907498612</v>
      </c>
      <c r="L35" t="s">
        <v>160</v>
      </c>
    </row>
    <row r="36" spans="1:11" ht="12.75">
      <c r="A36" s="16">
        <v>28</v>
      </c>
      <c r="B36" s="17">
        <v>168</v>
      </c>
      <c r="C36" s="46" t="s">
        <v>54</v>
      </c>
      <c r="D36" s="16">
        <v>1997</v>
      </c>
      <c r="E36" s="17" t="s">
        <v>13</v>
      </c>
      <c r="F36" s="23">
        <v>0.021363425925925925</v>
      </c>
      <c r="G36" s="28" t="s">
        <v>154</v>
      </c>
      <c r="H36" s="16">
        <v>21</v>
      </c>
      <c r="I36" s="49">
        <f t="shared" si="0"/>
        <v>0.00420954205436964</v>
      </c>
      <c r="K36" s="83"/>
    </row>
    <row r="37" spans="1:11" ht="12.75">
      <c r="A37" s="31">
        <v>29</v>
      </c>
      <c r="B37" s="17">
        <v>189</v>
      </c>
      <c r="C37" s="70" t="s">
        <v>53</v>
      </c>
      <c r="D37" s="73">
        <v>2000</v>
      </c>
      <c r="E37" s="17" t="s">
        <v>13</v>
      </c>
      <c r="F37" s="23">
        <v>0.02148148148148148</v>
      </c>
      <c r="G37" s="28" t="s">
        <v>154</v>
      </c>
      <c r="H37" s="16">
        <v>22</v>
      </c>
      <c r="I37" s="49">
        <f t="shared" si="0"/>
        <v>0.004232804232804232</v>
      </c>
      <c r="K37" s="83"/>
    </row>
    <row r="38" spans="1:11" ht="12.75">
      <c r="A38" s="16">
        <v>30</v>
      </c>
      <c r="B38" s="17">
        <v>64</v>
      </c>
      <c r="C38" s="46" t="s">
        <v>130</v>
      </c>
      <c r="D38" s="16">
        <v>1991</v>
      </c>
      <c r="E38" s="17" t="s">
        <v>13</v>
      </c>
      <c r="F38" s="23">
        <v>0.02217013888888889</v>
      </c>
      <c r="G38" s="28" t="s">
        <v>143</v>
      </c>
      <c r="H38" s="26">
        <v>2</v>
      </c>
      <c r="I38" s="49">
        <f t="shared" si="0"/>
        <v>0.004368500273672687</v>
      </c>
      <c r="K38" s="83"/>
    </row>
    <row r="39" spans="1:11" ht="12.75">
      <c r="A39" s="31">
        <v>31</v>
      </c>
      <c r="B39" s="17">
        <v>161</v>
      </c>
      <c r="C39" s="46" t="s">
        <v>131</v>
      </c>
      <c r="D39" s="16">
        <v>1991</v>
      </c>
      <c r="E39" s="17" t="s">
        <v>13</v>
      </c>
      <c r="F39" s="23">
        <v>0.022173611111111113</v>
      </c>
      <c r="G39" s="28" t="s">
        <v>143</v>
      </c>
      <c r="H39" s="26">
        <v>3</v>
      </c>
      <c r="I39" s="49">
        <f t="shared" si="0"/>
        <v>0.004369184455391352</v>
      </c>
      <c r="K39" s="83"/>
    </row>
    <row r="40" spans="1:11" ht="13.5">
      <c r="A40" s="16">
        <v>32</v>
      </c>
      <c r="B40" s="17">
        <v>7</v>
      </c>
      <c r="C40" s="76" t="s">
        <v>24</v>
      </c>
      <c r="D40" s="77">
        <v>1999</v>
      </c>
      <c r="E40" s="60" t="s">
        <v>1</v>
      </c>
      <c r="F40" s="63">
        <v>0.022385416666666668</v>
      </c>
      <c r="G40" s="74" t="s">
        <v>156</v>
      </c>
      <c r="H40" s="75">
        <v>4</v>
      </c>
      <c r="I40" s="65">
        <f t="shared" si="0"/>
        <v>0.004410919540229885</v>
      </c>
      <c r="K40" s="83"/>
    </row>
    <row r="41" spans="1:11" ht="12.75">
      <c r="A41" s="31">
        <v>33</v>
      </c>
      <c r="B41" s="17">
        <v>60</v>
      </c>
      <c r="C41" s="46" t="s">
        <v>68</v>
      </c>
      <c r="D41" s="16">
        <v>1992</v>
      </c>
      <c r="E41" s="17" t="s">
        <v>50</v>
      </c>
      <c r="F41" s="23">
        <v>0.022569444444444444</v>
      </c>
      <c r="G41" s="28" t="s">
        <v>153</v>
      </c>
      <c r="H41" s="16" t="s">
        <v>21</v>
      </c>
      <c r="I41" s="49">
        <f t="shared" si="0"/>
        <v>0.004447181171319102</v>
      </c>
      <c r="K41" s="83"/>
    </row>
    <row r="42" spans="1:11" ht="12.75">
      <c r="A42" s="16">
        <v>34</v>
      </c>
      <c r="B42" s="17">
        <v>183</v>
      </c>
      <c r="C42" s="46" t="s">
        <v>46</v>
      </c>
      <c r="D42" s="16">
        <v>1996</v>
      </c>
      <c r="E42" s="17" t="s">
        <v>13</v>
      </c>
      <c r="F42" s="23">
        <v>0.023445601851851853</v>
      </c>
      <c r="G42" s="28" t="s">
        <v>154</v>
      </c>
      <c r="H42" s="16">
        <v>23</v>
      </c>
      <c r="I42" s="49">
        <f t="shared" si="0"/>
        <v>0.004619823024995439</v>
      </c>
      <c r="K42" s="83"/>
    </row>
    <row r="43" spans="1:11" ht="12.75">
      <c r="A43" s="31">
        <v>35</v>
      </c>
      <c r="B43" s="17">
        <v>58</v>
      </c>
      <c r="C43" s="46" t="s">
        <v>66</v>
      </c>
      <c r="D43" s="16">
        <v>1992</v>
      </c>
      <c r="E43" s="17" t="s">
        <v>60</v>
      </c>
      <c r="F43" s="23">
        <v>0.02364351851851852</v>
      </c>
      <c r="G43" s="28" t="s">
        <v>153</v>
      </c>
      <c r="H43" s="16">
        <v>4</v>
      </c>
      <c r="I43" s="49">
        <f t="shared" si="0"/>
        <v>0.004658821382959314</v>
      </c>
      <c r="K43" s="83"/>
    </row>
    <row r="44" spans="1:11" ht="12.75">
      <c r="A44" s="16">
        <v>36</v>
      </c>
      <c r="B44" s="17">
        <v>179</v>
      </c>
      <c r="C44" s="46" t="s">
        <v>44</v>
      </c>
      <c r="D44" s="16">
        <v>1996</v>
      </c>
      <c r="E44" s="17" t="s">
        <v>13</v>
      </c>
      <c r="F44" s="23">
        <v>0.023936342592592596</v>
      </c>
      <c r="G44" s="28" t="s">
        <v>154</v>
      </c>
      <c r="H44" s="16">
        <v>24</v>
      </c>
      <c r="I44" s="49">
        <f t="shared" si="0"/>
        <v>0.004716520707900019</v>
      </c>
      <c r="K44" s="83"/>
    </row>
    <row r="45" spans="1:11" ht="12.75">
      <c r="A45" s="31">
        <v>37</v>
      </c>
      <c r="B45" s="17">
        <v>174</v>
      </c>
      <c r="C45" s="46" t="s">
        <v>41</v>
      </c>
      <c r="D45" s="16">
        <v>1996</v>
      </c>
      <c r="E45" s="17" t="s">
        <v>13</v>
      </c>
      <c r="F45" s="23">
        <v>0.023938657407407405</v>
      </c>
      <c r="G45" s="28" t="s">
        <v>154</v>
      </c>
      <c r="H45" s="16">
        <v>25</v>
      </c>
      <c r="I45" s="49">
        <f t="shared" si="0"/>
        <v>0.004716976829045794</v>
      </c>
      <c r="K45" s="83"/>
    </row>
    <row r="46" spans="1:11" ht="13.5">
      <c r="A46" s="16">
        <v>38</v>
      </c>
      <c r="B46" s="17">
        <v>9</v>
      </c>
      <c r="C46" s="60" t="s">
        <v>15</v>
      </c>
      <c r="D46" s="56">
        <v>1997</v>
      </c>
      <c r="E46" s="60" t="s">
        <v>13</v>
      </c>
      <c r="F46" s="63">
        <v>0.023975694444444445</v>
      </c>
      <c r="G46" s="74" t="s">
        <v>156</v>
      </c>
      <c r="H46" s="75">
        <v>5</v>
      </c>
      <c r="I46" s="65">
        <f t="shared" si="0"/>
        <v>0.004724274767378215</v>
      </c>
      <c r="K46" s="83"/>
    </row>
    <row r="47" spans="1:11" ht="13.5">
      <c r="A47" s="31">
        <v>39</v>
      </c>
      <c r="B47" s="17">
        <v>4</v>
      </c>
      <c r="C47" s="60" t="s">
        <v>12</v>
      </c>
      <c r="D47" s="75">
        <v>1997</v>
      </c>
      <c r="E47" s="60" t="s">
        <v>13</v>
      </c>
      <c r="F47" s="63">
        <v>0.024026620370370372</v>
      </c>
      <c r="G47" s="74" t="s">
        <v>156</v>
      </c>
      <c r="H47" s="61">
        <v>6</v>
      </c>
      <c r="I47" s="65">
        <f t="shared" si="0"/>
        <v>0.004734309432585295</v>
      </c>
      <c r="K47" s="83"/>
    </row>
    <row r="48" spans="1:11" ht="12.75">
      <c r="A48" s="16">
        <v>40</v>
      </c>
      <c r="B48" s="17">
        <v>175</v>
      </c>
      <c r="C48" s="46" t="s">
        <v>42</v>
      </c>
      <c r="D48" s="16">
        <v>1996</v>
      </c>
      <c r="E48" s="17" t="s">
        <v>13</v>
      </c>
      <c r="F48" s="23">
        <v>0.024318287037037034</v>
      </c>
      <c r="G48" s="28" t="s">
        <v>154</v>
      </c>
      <c r="H48" s="16">
        <v>26</v>
      </c>
      <c r="I48" s="49">
        <f t="shared" si="0"/>
        <v>0.00479178069695311</v>
      </c>
      <c r="K48" s="83"/>
    </row>
    <row r="49" spans="1:11" ht="13.5">
      <c r="A49" s="31">
        <v>41</v>
      </c>
      <c r="B49" s="17">
        <v>57</v>
      </c>
      <c r="C49" s="60" t="s">
        <v>65</v>
      </c>
      <c r="D49" s="61">
        <v>1992</v>
      </c>
      <c r="E49" s="62" t="s">
        <v>60</v>
      </c>
      <c r="F49" s="63">
        <v>0.025003472222222226</v>
      </c>
      <c r="G49" s="64" t="s">
        <v>153</v>
      </c>
      <c r="H49" s="61">
        <v>5</v>
      </c>
      <c r="I49" s="65">
        <f t="shared" si="0"/>
        <v>0.004926792556102902</v>
      </c>
      <c r="K49" s="83"/>
    </row>
    <row r="50" spans="1:11" ht="13.5">
      <c r="A50" s="16">
        <v>42</v>
      </c>
      <c r="B50" s="17">
        <v>55</v>
      </c>
      <c r="C50" s="60" t="s">
        <v>64</v>
      </c>
      <c r="D50" s="61">
        <v>1992</v>
      </c>
      <c r="E50" s="62" t="s">
        <v>60</v>
      </c>
      <c r="F50" s="63">
        <v>0.02508101851851852</v>
      </c>
      <c r="G50" s="64" t="s">
        <v>153</v>
      </c>
      <c r="H50" s="61">
        <v>6</v>
      </c>
      <c r="I50" s="65">
        <f t="shared" si="0"/>
        <v>0.0049420726144864075</v>
      </c>
      <c r="K50" s="83"/>
    </row>
    <row r="51" spans="1:11" ht="13.5">
      <c r="A51" s="31">
        <v>43</v>
      </c>
      <c r="B51" s="17">
        <v>51</v>
      </c>
      <c r="C51" s="60" t="s">
        <v>59</v>
      </c>
      <c r="D51" s="61">
        <v>1992</v>
      </c>
      <c r="E51" s="62" t="s">
        <v>60</v>
      </c>
      <c r="F51" s="63">
        <v>0.0259212962962963</v>
      </c>
      <c r="G51" s="64" t="s">
        <v>153</v>
      </c>
      <c r="H51" s="61">
        <v>7</v>
      </c>
      <c r="I51" s="65">
        <f t="shared" si="0"/>
        <v>0.005107644590403211</v>
      </c>
      <c r="K51" s="83"/>
    </row>
    <row r="52" spans="1:11" ht="13.5">
      <c r="A52" s="16">
        <v>44</v>
      </c>
      <c r="B52" s="17">
        <v>52</v>
      </c>
      <c r="C52" s="60" t="s">
        <v>61</v>
      </c>
      <c r="D52" s="61">
        <v>1993</v>
      </c>
      <c r="E52" s="62" t="s">
        <v>60</v>
      </c>
      <c r="F52" s="63">
        <v>0.026204861111111113</v>
      </c>
      <c r="G52" s="64" t="s">
        <v>153</v>
      </c>
      <c r="H52" s="61">
        <v>8</v>
      </c>
      <c r="I52" s="65">
        <f t="shared" si="0"/>
        <v>0.00516351943076081</v>
      </c>
      <c r="K52" s="83"/>
    </row>
    <row r="53" spans="1:11" ht="13.5">
      <c r="A53" s="31">
        <v>45</v>
      </c>
      <c r="B53" s="17">
        <v>2</v>
      </c>
      <c r="C53" s="60" t="s">
        <v>14</v>
      </c>
      <c r="D53" s="77">
        <v>1999</v>
      </c>
      <c r="E53" s="60" t="s">
        <v>13</v>
      </c>
      <c r="F53" s="63">
        <v>0.028003472222222225</v>
      </c>
      <c r="G53" s="74" t="s">
        <v>156</v>
      </c>
      <c r="H53" s="61">
        <v>7</v>
      </c>
      <c r="I53" s="65">
        <f t="shared" si="0"/>
        <v>0.00551792556102901</v>
      </c>
      <c r="K53" s="83"/>
    </row>
    <row r="54" spans="1:11" ht="12.75">
      <c r="A54" s="16">
        <v>46</v>
      </c>
      <c r="B54" s="17">
        <v>169</v>
      </c>
      <c r="C54" s="46" t="s">
        <v>55</v>
      </c>
      <c r="D54" s="16">
        <v>1997</v>
      </c>
      <c r="E54" s="17" t="s">
        <v>13</v>
      </c>
      <c r="F54" s="23">
        <v>0.028115740740740736</v>
      </c>
      <c r="G54" s="28" t="s">
        <v>154</v>
      </c>
      <c r="H54" s="16">
        <v>27</v>
      </c>
      <c r="I54" s="49">
        <f t="shared" si="0"/>
        <v>0.00554004743659916</v>
      </c>
      <c r="K54" s="83"/>
    </row>
    <row r="55" spans="1:11" ht="13.5">
      <c r="A55" s="31">
        <v>47</v>
      </c>
      <c r="B55" s="17">
        <v>53</v>
      </c>
      <c r="C55" s="60" t="s">
        <v>62</v>
      </c>
      <c r="D55" s="61">
        <v>1992</v>
      </c>
      <c r="E55" s="62" t="s">
        <v>60</v>
      </c>
      <c r="F55" s="63">
        <v>0.02845949074074074</v>
      </c>
      <c r="G55" s="64" t="s">
        <v>153</v>
      </c>
      <c r="H55" s="61">
        <v>9</v>
      </c>
      <c r="I55" s="65">
        <f t="shared" si="0"/>
        <v>0.005607781426746943</v>
      </c>
      <c r="K55" s="83"/>
    </row>
    <row r="56" spans="1:11" ht="13.5">
      <c r="A56" s="16">
        <v>48</v>
      </c>
      <c r="B56" s="17">
        <v>3</v>
      </c>
      <c r="C56" s="60" t="s">
        <v>22</v>
      </c>
      <c r="D56" s="61">
        <v>1998</v>
      </c>
      <c r="E56" s="60" t="s">
        <v>17</v>
      </c>
      <c r="F56" s="61" t="s">
        <v>23</v>
      </c>
      <c r="G56" s="74" t="s">
        <v>156</v>
      </c>
      <c r="H56" s="79" t="s">
        <v>157</v>
      </c>
      <c r="I56" s="65"/>
      <c r="K56" s="83"/>
    </row>
    <row r="57" spans="1:14" ht="13.5">
      <c r="A57" s="31">
        <v>49</v>
      </c>
      <c r="B57" s="17">
        <v>54</v>
      </c>
      <c r="C57" s="60" t="s">
        <v>63</v>
      </c>
      <c r="D57" s="61">
        <v>1993</v>
      </c>
      <c r="E57" s="62" t="s">
        <v>60</v>
      </c>
      <c r="F57" s="78" t="s">
        <v>134</v>
      </c>
      <c r="G57" s="64" t="s">
        <v>153</v>
      </c>
      <c r="H57" s="79" t="s">
        <v>157</v>
      </c>
      <c r="I57" s="65"/>
      <c r="J57" s="84" t="s">
        <v>161</v>
      </c>
      <c r="K57" s="83">
        <f>SUM(K9:K35)</f>
        <v>0.0010864748677248686</v>
      </c>
      <c r="L57" s="85" t="s">
        <v>160</v>
      </c>
      <c r="M57" s="59">
        <f>SUM(K57/8)</f>
        <v>0.00013580935846560857</v>
      </c>
      <c r="N57" t="s">
        <v>162</v>
      </c>
    </row>
    <row r="58" spans="1:12" ht="12.75">
      <c r="A58" s="27"/>
      <c r="B58" s="27"/>
      <c r="C58" s="48"/>
      <c r="D58" s="27"/>
      <c r="E58" s="27"/>
      <c r="F58" s="27"/>
      <c r="G58" s="27"/>
      <c r="H58" s="27"/>
      <c r="I58" s="58"/>
      <c r="J58" s="84" t="s">
        <v>161</v>
      </c>
      <c r="K58" s="83"/>
      <c r="L58" t="s">
        <v>159</v>
      </c>
    </row>
    <row r="59" spans="1:14" ht="12.75">
      <c r="A59" s="27"/>
      <c r="B59" s="27"/>
      <c r="C59" s="48"/>
      <c r="D59" s="27"/>
      <c r="E59" s="27"/>
      <c r="F59" s="27"/>
      <c r="G59" s="27"/>
      <c r="H59" s="27"/>
      <c r="I59" s="58"/>
      <c r="J59" s="84" t="s">
        <v>163</v>
      </c>
      <c r="K59" s="83">
        <f>SUM(K57)</f>
        <v>0.0010864748677248686</v>
      </c>
      <c r="L59" s="86" t="s">
        <v>160</v>
      </c>
      <c r="M59" s="59">
        <f>SUM(K59/8)</f>
        <v>0.00013580935846560857</v>
      </c>
      <c r="N59" t="s">
        <v>162</v>
      </c>
    </row>
    <row r="60" spans="1:11" ht="12.75">
      <c r="A60" s="9"/>
      <c r="B60" s="7"/>
      <c r="C60" s="7"/>
      <c r="D60" s="7"/>
      <c r="E60" s="7"/>
      <c r="F60" s="7"/>
      <c r="H60" s="7"/>
      <c r="I60" s="59"/>
      <c r="K60" s="83"/>
    </row>
    <row r="61" spans="1:11" ht="18">
      <c r="A61" s="9"/>
      <c r="C61" s="7"/>
      <c r="D61" s="52" t="s">
        <v>141</v>
      </c>
      <c r="E61" s="7"/>
      <c r="F61" s="7"/>
      <c r="G61" s="7"/>
      <c r="I61" s="59"/>
      <c r="J61" s="124" t="s">
        <v>172</v>
      </c>
      <c r="K61" s="122" t="s">
        <v>175</v>
      </c>
    </row>
    <row r="62" spans="1:11" ht="12.75">
      <c r="A62" s="94" t="s">
        <v>4</v>
      </c>
      <c r="B62" s="94" t="s">
        <v>5</v>
      </c>
      <c r="C62" s="94" t="s">
        <v>6</v>
      </c>
      <c r="D62" s="94" t="s">
        <v>155</v>
      </c>
      <c r="E62" s="94" t="s">
        <v>7</v>
      </c>
      <c r="F62" s="94" t="s">
        <v>8</v>
      </c>
      <c r="G62" s="30" t="s">
        <v>136</v>
      </c>
      <c r="H62" s="94" t="s">
        <v>137</v>
      </c>
      <c r="I62" s="120" t="s">
        <v>138</v>
      </c>
      <c r="J62" s="125" t="s">
        <v>173</v>
      </c>
      <c r="K62" s="123" t="s">
        <v>139</v>
      </c>
    </row>
    <row r="63" spans="1:11" ht="13.5" thickBot="1">
      <c r="A63" s="95"/>
      <c r="B63" s="95"/>
      <c r="C63" s="95"/>
      <c r="D63" s="95"/>
      <c r="E63" s="95"/>
      <c r="F63" s="95"/>
      <c r="G63" s="34"/>
      <c r="H63" s="95"/>
      <c r="I63" s="121" t="s">
        <v>139</v>
      </c>
      <c r="J63" s="126" t="s">
        <v>174</v>
      </c>
      <c r="K63" s="127" t="s">
        <v>176</v>
      </c>
    </row>
    <row r="64" spans="1:12" ht="13.5" thickTop="1">
      <c r="A64" s="31">
        <v>1</v>
      </c>
      <c r="B64" s="17">
        <v>193</v>
      </c>
      <c r="C64" s="17" t="s">
        <v>90</v>
      </c>
      <c r="D64" s="16">
        <v>1984</v>
      </c>
      <c r="E64" s="17" t="s">
        <v>50</v>
      </c>
      <c r="F64" s="23">
        <v>0.024153935185185185</v>
      </c>
      <c r="G64" s="28" t="s">
        <v>148</v>
      </c>
      <c r="H64" s="16" t="s">
        <v>11</v>
      </c>
      <c r="I64" s="49">
        <f aca="true" t="shared" si="1" ref="I64:I90">SUM(F64/10.15)</f>
        <v>0.002379698047801496</v>
      </c>
      <c r="J64" s="57">
        <v>0.0023333333333333335</v>
      </c>
      <c r="K64" s="83">
        <f>SUM(I64-J64)</f>
        <v>4.636471446816228E-05</v>
      </c>
      <c r="L64" t="s">
        <v>159</v>
      </c>
    </row>
    <row r="65" spans="1:12" ht="12.75">
      <c r="A65" s="16">
        <v>2</v>
      </c>
      <c r="B65" s="17">
        <v>127</v>
      </c>
      <c r="C65" s="17" t="s">
        <v>85</v>
      </c>
      <c r="D65" s="16">
        <v>1971</v>
      </c>
      <c r="E65" s="17" t="s">
        <v>17</v>
      </c>
      <c r="F65" s="23">
        <v>0.024444444444444446</v>
      </c>
      <c r="G65" s="28" t="s">
        <v>148</v>
      </c>
      <c r="H65" s="16" t="s">
        <v>18</v>
      </c>
      <c r="I65" s="49">
        <f t="shared" si="1"/>
        <v>0.00240831964969896</v>
      </c>
      <c r="J65" s="57">
        <v>0.0023738425925925928</v>
      </c>
      <c r="K65" s="83">
        <f>SUM(I65-J65)</f>
        <v>3.447705710636715E-05</v>
      </c>
      <c r="L65" t="s">
        <v>159</v>
      </c>
    </row>
    <row r="66" spans="1:11" ht="12.75">
      <c r="A66" s="31">
        <v>1</v>
      </c>
      <c r="B66" s="17">
        <v>125</v>
      </c>
      <c r="C66" s="17" t="s">
        <v>111</v>
      </c>
      <c r="D66" s="16">
        <v>1967</v>
      </c>
      <c r="E66" s="17" t="s">
        <v>112</v>
      </c>
      <c r="F66" s="23">
        <v>0.024564814814814817</v>
      </c>
      <c r="G66" s="28" t="s">
        <v>146</v>
      </c>
      <c r="H66" s="16" t="s">
        <v>11</v>
      </c>
      <c r="I66" s="49">
        <f t="shared" si="1"/>
        <v>0.0024201787994891444</v>
      </c>
      <c r="K66" s="83"/>
    </row>
    <row r="67" spans="1:11" ht="12.75">
      <c r="A67" s="16">
        <v>2</v>
      </c>
      <c r="B67" s="17">
        <v>128</v>
      </c>
      <c r="C67" s="17" t="s">
        <v>86</v>
      </c>
      <c r="D67" s="16">
        <v>1971</v>
      </c>
      <c r="E67" s="17" t="s">
        <v>17</v>
      </c>
      <c r="F67" s="23">
        <v>0.024907407407407406</v>
      </c>
      <c r="G67" s="28" t="s">
        <v>148</v>
      </c>
      <c r="H67" s="16" t="s">
        <v>21</v>
      </c>
      <c r="I67" s="49">
        <f t="shared" si="1"/>
        <v>0.0024539317642765916</v>
      </c>
      <c r="K67" s="83"/>
    </row>
    <row r="68" spans="1:11" ht="12.75">
      <c r="A68" s="16">
        <v>3</v>
      </c>
      <c r="B68" s="17">
        <v>130</v>
      </c>
      <c r="C68" s="17" t="s">
        <v>88</v>
      </c>
      <c r="D68" s="16">
        <v>1984</v>
      </c>
      <c r="E68" s="17" t="s">
        <v>17</v>
      </c>
      <c r="F68" s="23">
        <v>0.025083333333333332</v>
      </c>
      <c r="G68" s="28" t="s">
        <v>148</v>
      </c>
      <c r="H68" s="16">
        <v>4</v>
      </c>
      <c r="I68" s="49">
        <f t="shared" si="1"/>
        <v>0.0024712643678160917</v>
      </c>
      <c r="K68" s="83"/>
    </row>
    <row r="69" spans="1:11" ht="12.75">
      <c r="A69" s="31">
        <v>1</v>
      </c>
      <c r="B69" s="17">
        <v>137</v>
      </c>
      <c r="C69" s="17" t="s">
        <v>100</v>
      </c>
      <c r="D69" s="16">
        <v>1961</v>
      </c>
      <c r="E69" s="17" t="s">
        <v>79</v>
      </c>
      <c r="F69" s="23">
        <v>0.025278935185185186</v>
      </c>
      <c r="G69" s="28" t="s">
        <v>146</v>
      </c>
      <c r="H69" s="16" t="s">
        <v>18</v>
      </c>
      <c r="I69" s="49">
        <f t="shared" si="1"/>
        <v>0.002490535486225141</v>
      </c>
      <c r="K69" s="83"/>
    </row>
    <row r="70" spans="1:12" ht="12.75">
      <c r="A70" s="16">
        <v>2</v>
      </c>
      <c r="B70" s="17">
        <v>91</v>
      </c>
      <c r="C70" s="17" t="s">
        <v>74</v>
      </c>
      <c r="D70" s="17">
        <v>1991</v>
      </c>
      <c r="E70" s="17" t="s">
        <v>75</v>
      </c>
      <c r="F70" s="23">
        <v>0.025861111111111112</v>
      </c>
      <c r="G70" s="28" t="s">
        <v>151</v>
      </c>
      <c r="H70" s="16" t="s">
        <v>11</v>
      </c>
      <c r="I70" s="49">
        <f t="shared" si="1"/>
        <v>0.0025478927203065136</v>
      </c>
      <c r="J70" s="57">
        <v>0.0025162037037037037</v>
      </c>
      <c r="K70" s="83">
        <f>SUM(I70-J70)</f>
        <v>3.168901660280995E-05</v>
      </c>
      <c r="L70" t="s">
        <v>159</v>
      </c>
    </row>
    <row r="71" spans="1:12" ht="12.75">
      <c r="A71" s="16">
        <v>3</v>
      </c>
      <c r="B71" s="17">
        <v>126</v>
      </c>
      <c r="C71" s="17" t="s">
        <v>83</v>
      </c>
      <c r="D71" s="16">
        <v>1980</v>
      </c>
      <c r="E71" s="17" t="s">
        <v>84</v>
      </c>
      <c r="F71" s="23">
        <v>0.026021990740740738</v>
      </c>
      <c r="G71" s="28" t="s">
        <v>148</v>
      </c>
      <c r="H71" s="16">
        <v>5</v>
      </c>
      <c r="I71" s="49">
        <f t="shared" si="1"/>
        <v>0.00256374293012224</v>
      </c>
      <c r="J71" s="57">
        <v>0.0025868055555555557</v>
      </c>
      <c r="K71" s="83">
        <f>SUM(J71-I71)</f>
        <v>2.3062625433315723E-05</v>
      </c>
      <c r="L71" t="s">
        <v>160</v>
      </c>
    </row>
    <row r="72" spans="1:11" ht="13.5" thickBot="1">
      <c r="A72" s="31">
        <v>1</v>
      </c>
      <c r="B72" s="17">
        <v>129</v>
      </c>
      <c r="C72" s="17" t="s">
        <v>87</v>
      </c>
      <c r="D72" s="16">
        <v>1984</v>
      </c>
      <c r="E72" s="17" t="s">
        <v>17</v>
      </c>
      <c r="F72" s="23">
        <v>0.026488425925925926</v>
      </c>
      <c r="G72" s="28" t="s">
        <v>148</v>
      </c>
      <c r="H72" s="16">
        <v>6</v>
      </c>
      <c r="I72" s="49">
        <f t="shared" si="1"/>
        <v>0.0026096971355592043</v>
      </c>
      <c r="K72" s="83"/>
    </row>
    <row r="73" spans="1:17" ht="13.5" thickBot="1">
      <c r="A73" s="16">
        <v>2</v>
      </c>
      <c r="B73" s="17">
        <v>92</v>
      </c>
      <c r="C73" s="17" t="s">
        <v>76</v>
      </c>
      <c r="D73" s="17">
        <v>1991</v>
      </c>
      <c r="E73" s="17" t="s">
        <v>75</v>
      </c>
      <c r="F73" s="24">
        <v>0.026552083333333334</v>
      </c>
      <c r="G73" s="28" t="s">
        <v>151</v>
      </c>
      <c r="H73" s="16" t="s">
        <v>18</v>
      </c>
      <c r="I73" s="87">
        <f t="shared" si="1"/>
        <v>0.002615968801313629</v>
      </c>
      <c r="J73" s="88">
        <f>SUM(I73-M73)</f>
        <v>2.9857690202517422E-05</v>
      </c>
      <c r="K73" s="119" t="s">
        <v>170</v>
      </c>
      <c r="L73" s="90">
        <v>0.0024629629629629632</v>
      </c>
      <c r="M73" s="91">
        <f>SUM(L73*1.05)</f>
        <v>0.0025861111111111115</v>
      </c>
      <c r="N73" s="92" t="s">
        <v>168</v>
      </c>
      <c r="O73" s="92"/>
      <c r="P73" s="92"/>
      <c r="Q73" s="92"/>
    </row>
    <row r="74" spans="1:11" ht="12.75">
      <c r="A74" s="16">
        <v>3</v>
      </c>
      <c r="B74" s="17">
        <v>191</v>
      </c>
      <c r="C74" s="17" t="s">
        <v>89</v>
      </c>
      <c r="D74" s="16">
        <v>1985</v>
      </c>
      <c r="E74" s="17" t="s">
        <v>79</v>
      </c>
      <c r="F74" s="23">
        <v>0.026810185185185187</v>
      </c>
      <c r="G74" s="28" t="s">
        <v>148</v>
      </c>
      <c r="H74" s="16">
        <v>7</v>
      </c>
      <c r="I74" s="49">
        <f t="shared" si="1"/>
        <v>0.002641397555190659</v>
      </c>
      <c r="K74" s="83"/>
    </row>
    <row r="75" spans="1:11" ht="12.75">
      <c r="A75" s="16">
        <v>4</v>
      </c>
      <c r="B75" s="17">
        <v>196</v>
      </c>
      <c r="C75" s="17" t="s">
        <v>110</v>
      </c>
      <c r="D75" s="16">
        <v>1960</v>
      </c>
      <c r="E75" s="17" t="s">
        <v>106</v>
      </c>
      <c r="F75" s="24">
        <v>0.028187500000000004</v>
      </c>
      <c r="G75" s="28" t="s">
        <v>146</v>
      </c>
      <c r="H75" s="16" t="s">
        <v>21</v>
      </c>
      <c r="I75" s="49">
        <f t="shared" si="1"/>
        <v>0.0027770935960591135</v>
      </c>
      <c r="K75" s="83"/>
    </row>
    <row r="76" spans="1:17" ht="12.75">
      <c r="A76" s="16">
        <v>5</v>
      </c>
      <c r="B76" s="17">
        <v>200</v>
      </c>
      <c r="C76" s="17" t="s">
        <v>108</v>
      </c>
      <c r="D76" s="16">
        <v>1966</v>
      </c>
      <c r="E76" s="17" t="s">
        <v>17</v>
      </c>
      <c r="F76" s="23">
        <v>0.02859259259259259</v>
      </c>
      <c r="G76" s="28" t="s">
        <v>146</v>
      </c>
      <c r="H76" s="16">
        <v>4</v>
      </c>
      <c r="I76" s="49">
        <f t="shared" si="1"/>
        <v>0.0028170041963145407</v>
      </c>
      <c r="J76" s="57">
        <v>0.002804398148148148</v>
      </c>
      <c r="K76" s="83">
        <f>I76-J76</f>
        <v>1.2606048166392825E-05</v>
      </c>
      <c r="L76" t="s">
        <v>159</v>
      </c>
      <c r="Q76" s="93"/>
    </row>
    <row r="77" spans="1:12" ht="13.5">
      <c r="A77" s="16">
        <v>6</v>
      </c>
      <c r="B77" s="17">
        <v>132</v>
      </c>
      <c r="C77" s="62" t="s">
        <v>96</v>
      </c>
      <c r="D77" s="62">
        <v>1967</v>
      </c>
      <c r="E77" s="62" t="s">
        <v>17</v>
      </c>
      <c r="F77" s="63">
        <v>0.029611111111111112</v>
      </c>
      <c r="G77" s="64" t="s">
        <v>147</v>
      </c>
      <c r="H77" s="61" t="s">
        <v>11</v>
      </c>
      <c r="I77" s="65">
        <f t="shared" si="1"/>
        <v>0.002917350848385331</v>
      </c>
      <c r="J77" s="80">
        <v>0.002940972222222223</v>
      </c>
      <c r="K77" s="83">
        <f>SUM(J77-I77)</f>
        <v>2.362137383689171E-05</v>
      </c>
      <c r="L77" t="s">
        <v>160</v>
      </c>
    </row>
    <row r="78" spans="1:11" ht="12.75">
      <c r="A78" s="16">
        <v>7</v>
      </c>
      <c r="B78" s="17">
        <v>151</v>
      </c>
      <c r="C78" s="17" t="s">
        <v>123</v>
      </c>
      <c r="D78" s="16">
        <v>1957</v>
      </c>
      <c r="E78" s="17" t="s">
        <v>124</v>
      </c>
      <c r="F78" s="23">
        <v>0.029792824074074072</v>
      </c>
      <c r="G78" s="28" t="s">
        <v>144</v>
      </c>
      <c r="H78" s="16" t="s">
        <v>11</v>
      </c>
      <c r="I78" s="49">
        <f t="shared" si="1"/>
        <v>0.0029352536033570515</v>
      </c>
      <c r="K78" s="83"/>
    </row>
    <row r="79" spans="1:11" ht="25.5">
      <c r="A79" s="16">
        <v>8</v>
      </c>
      <c r="B79" s="17">
        <v>140</v>
      </c>
      <c r="C79" s="17" t="s">
        <v>105</v>
      </c>
      <c r="D79" s="16">
        <v>1965</v>
      </c>
      <c r="E79" s="17" t="s">
        <v>106</v>
      </c>
      <c r="F79" s="23">
        <v>0.02979398148148148</v>
      </c>
      <c r="G79" s="28" t="s">
        <v>146</v>
      </c>
      <c r="H79" s="16">
        <v>5</v>
      </c>
      <c r="I79" s="49">
        <f t="shared" si="1"/>
        <v>0.0029353676336434957</v>
      </c>
      <c r="K79" s="83"/>
    </row>
    <row r="80" spans="1:11" ht="27">
      <c r="A80" s="16">
        <v>9</v>
      </c>
      <c r="B80" s="17">
        <v>142</v>
      </c>
      <c r="C80" s="62" t="s">
        <v>113</v>
      </c>
      <c r="D80" s="61">
        <v>1961</v>
      </c>
      <c r="E80" s="62" t="s">
        <v>84</v>
      </c>
      <c r="F80" s="63">
        <v>0.029925925925925925</v>
      </c>
      <c r="G80" s="64" t="s">
        <v>145</v>
      </c>
      <c r="H80" s="62" t="s">
        <v>11</v>
      </c>
      <c r="I80" s="65">
        <f t="shared" si="1"/>
        <v>0.0029483670862981205</v>
      </c>
      <c r="K80" s="83"/>
    </row>
    <row r="81" spans="1:11" ht="12.75">
      <c r="A81" s="31">
        <v>1</v>
      </c>
      <c r="B81" s="17">
        <v>138</v>
      </c>
      <c r="C81" s="17" t="s">
        <v>101</v>
      </c>
      <c r="D81" s="16">
        <v>1968</v>
      </c>
      <c r="E81" s="17" t="s">
        <v>102</v>
      </c>
      <c r="F81" s="23">
        <v>0.030050925925925925</v>
      </c>
      <c r="G81" s="28" t="s">
        <v>146</v>
      </c>
      <c r="H81" s="16">
        <v>6</v>
      </c>
      <c r="I81" s="49">
        <f t="shared" si="1"/>
        <v>0.0029606823572340814</v>
      </c>
      <c r="K81" s="83"/>
    </row>
    <row r="82" spans="1:11" ht="12.75">
      <c r="A82" s="16">
        <v>2</v>
      </c>
      <c r="B82" s="17">
        <v>195</v>
      </c>
      <c r="C82" s="17" t="s">
        <v>91</v>
      </c>
      <c r="D82" s="16">
        <v>1974</v>
      </c>
      <c r="E82" s="17" t="s">
        <v>17</v>
      </c>
      <c r="F82" s="23">
        <v>0.030591435185185187</v>
      </c>
      <c r="G82" s="28" t="s">
        <v>148</v>
      </c>
      <c r="H82" s="16">
        <v>8</v>
      </c>
      <c r="I82" s="49">
        <f t="shared" si="1"/>
        <v>0.0030139345010034664</v>
      </c>
      <c r="K82" s="83"/>
    </row>
    <row r="83" spans="1:11" ht="13.5">
      <c r="A83" s="31">
        <v>10</v>
      </c>
      <c r="B83" s="17">
        <v>81</v>
      </c>
      <c r="C83" s="62" t="s">
        <v>71</v>
      </c>
      <c r="D83" s="61">
        <v>1991</v>
      </c>
      <c r="E83" s="62" t="s">
        <v>10</v>
      </c>
      <c r="F83" s="63">
        <v>0.030715277777777775</v>
      </c>
      <c r="G83" s="64" t="s">
        <v>152</v>
      </c>
      <c r="H83" s="61" t="s">
        <v>11</v>
      </c>
      <c r="I83" s="65">
        <f t="shared" si="1"/>
        <v>0.0030261357416529826</v>
      </c>
      <c r="K83" s="83"/>
    </row>
    <row r="84" spans="1:11" ht="13.5">
      <c r="A84" s="16">
        <v>2</v>
      </c>
      <c r="B84" s="17">
        <v>111</v>
      </c>
      <c r="C84" s="62" t="s">
        <v>78</v>
      </c>
      <c r="D84" s="61">
        <v>1986</v>
      </c>
      <c r="E84" s="62" t="s">
        <v>79</v>
      </c>
      <c r="F84" s="63">
        <v>0.03153935185185185</v>
      </c>
      <c r="G84" s="64" t="s">
        <v>150</v>
      </c>
      <c r="H84" s="61" t="s">
        <v>11</v>
      </c>
      <c r="I84" s="65">
        <f t="shared" si="1"/>
        <v>0.003107325305601168</v>
      </c>
      <c r="K84" s="83"/>
    </row>
    <row r="85" spans="1:12" ht="12.75">
      <c r="A85" s="16">
        <v>9</v>
      </c>
      <c r="B85" s="17">
        <v>147</v>
      </c>
      <c r="C85" s="17" t="s">
        <v>117</v>
      </c>
      <c r="D85" s="16">
        <v>1954</v>
      </c>
      <c r="E85" s="17" t="s">
        <v>102</v>
      </c>
      <c r="F85" s="23">
        <v>0.03189583333333333</v>
      </c>
      <c r="G85" s="28" t="s">
        <v>144</v>
      </c>
      <c r="H85" s="16" t="s">
        <v>18</v>
      </c>
      <c r="I85" s="49">
        <f t="shared" si="1"/>
        <v>0.0031424466338259437</v>
      </c>
      <c r="J85" s="57">
        <v>0.0031712962962962958</v>
      </c>
      <c r="K85" s="83">
        <f>SUM(J85-I85)</f>
        <v>2.8849662470352075E-05</v>
      </c>
      <c r="L85" t="s">
        <v>160</v>
      </c>
    </row>
    <row r="86" spans="1:11" ht="13.5">
      <c r="A86" s="16">
        <v>7</v>
      </c>
      <c r="B86" s="17">
        <v>112</v>
      </c>
      <c r="C86" s="62" t="s">
        <v>80</v>
      </c>
      <c r="D86" s="61">
        <v>1985</v>
      </c>
      <c r="E86" s="62" t="s">
        <v>79</v>
      </c>
      <c r="F86" s="63">
        <v>0.03196527777777778</v>
      </c>
      <c r="G86" s="64" t="s">
        <v>150</v>
      </c>
      <c r="H86" s="61" t="s">
        <v>18</v>
      </c>
      <c r="I86" s="65">
        <f t="shared" si="1"/>
        <v>0.003149288451012589</v>
      </c>
      <c r="K86" s="83"/>
    </row>
    <row r="87" spans="1:11" ht="12.75">
      <c r="A87" s="16">
        <v>5</v>
      </c>
      <c r="B87" s="17">
        <v>139</v>
      </c>
      <c r="C87" s="17" t="s">
        <v>103</v>
      </c>
      <c r="D87" s="16">
        <v>1963</v>
      </c>
      <c r="E87" s="17" t="s">
        <v>104</v>
      </c>
      <c r="F87" s="23">
        <v>0.03242361111111111</v>
      </c>
      <c r="G87" s="28" t="s">
        <v>146</v>
      </c>
      <c r="H87" s="16">
        <v>7</v>
      </c>
      <c r="I87" s="49">
        <f t="shared" si="1"/>
        <v>0.003194444444444444</v>
      </c>
      <c r="K87" s="83"/>
    </row>
    <row r="88" spans="1:11" ht="12.75">
      <c r="A88" s="16">
        <v>3</v>
      </c>
      <c r="B88" s="17">
        <v>136</v>
      </c>
      <c r="C88" s="17" t="s">
        <v>98</v>
      </c>
      <c r="D88" s="16">
        <v>1961</v>
      </c>
      <c r="E88" s="17" t="s">
        <v>99</v>
      </c>
      <c r="F88" s="23">
        <v>0.03290509259259259</v>
      </c>
      <c r="G88" s="28" t="s">
        <v>146</v>
      </c>
      <c r="H88" s="16">
        <v>8</v>
      </c>
      <c r="I88" s="49">
        <f t="shared" si="1"/>
        <v>0.0032418810436051814</v>
      </c>
      <c r="J88" s="44"/>
      <c r="K88" s="83"/>
    </row>
    <row r="89" spans="1:11" ht="12.75">
      <c r="A89" s="16">
        <v>4</v>
      </c>
      <c r="B89" s="17">
        <v>194</v>
      </c>
      <c r="C89" s="17" t="s">
        <v>109</v>
      </c>
      <c r="D89" s="16">
        <v>1963</v>
      </c>
      <c r="E89" s="17" t="s">
        <v>17</v>
      </c>
      <c r="F89" s="23">
        <v>0.03326388888888889</v>
      </c>
      <c r="G89" s="28" t="s">
        <v>146</v>
      </c>
      <c r="H89" s="16">
        <v>9</v>
      </c>
      <c r="I89" s="49">
        <f t="shared" si="1"/>
        <v>0.0032772304324028465</v>
      </c>
      <c r="K89" s="83"/>
    </row>
    <row r="90" spans="1:11" ht="13.5" thickBot="1">
      <c r="A90" s="16">
        <v>1</v>
      </c>
      <c r="B90" s="17">
        <v>141</v>
      </c>
      <c r="C90" s="17" t="s">
        <v>107</v>
      </c>
      <c r="D90" s="16">
        <v>1969</v>
      </c>
      <c r="E90" s="17" t="s">
        <v>17</v>
      </c>
      <c r="F90" s="23">
        <v>0.03488078703703704</v>
      </c>
      <c r="G90" s="28" t="s">
        <v>146</v>
      </c>
      <c r="H90" s="26">
        <v>10</v>
      </c>
      <c r="I90" s="49">
        <f t="shared" si="1"/>
        <v>0.003436530742565225</v>
      </c>
      <c r="K90" s="83"/>
    </row>
    <row r="91" spans="1:17" ht="13.5" thickBot="1">
      <c r="A91" s="16">
        <v>8</v>
      </c>
      <c r="B91" s="17">
        <v>62</v>
      </c>
      <c r="C91" s="71" t="s">
        <v>77</v>
      </c>
      <c r="D91" s="71">
        <v>1993</v>
      </c>
      <c r="E91" s="71" t="s">
        <v>13</v>
      </c>
      <c r="F91" s="23">
        <v>0.03582291666666667</v>
      </c>
      <c r="G91" s="28" t="s">
        <v>151</v>
      </c>
      <c r="H91" s="16" t="s">
        <v>21</v>
      </c>
      <c r="I91" s="87">
        <f aca="true" t="shared" si="2" ref="I91:I100">SUM(F91/10.15)</f>
        <v>0.003529351395730706</v>
      </c>
      <c r="J91" s="89">
        <f>SUM(I91-M91)</f>
        <v>0.00066129584017515</v>
      </c>
      <c r="K91" s="118" t="s">
        <v>171</v>
      </c>
      <c r="L91" s="90">
        <v>0.002731481481481482</v>
      </c>
      <c r="M91" s="91">
        <f>SUM(L91*1.05)</f>
        <v>0.002868055555555556</v>
      </c>
      <c r="N91" s="92" t="s">
        <v>168</v>
      </c>
      <c r="O91" s="92"/>
      <c r="P91" s="92"/>
      <c r="Q91" s="92"/>
    </row>
    <row r="92" spans="1:11" ht="12.75">
      <c r="A92" s="16">
        <v>6</v>
      </c>
      <c r="B92" s="17">
        <v>150</v>
      </c>
      <c r="C92" s="17" t="s">
        <v>121</v>
      </c>
      <c r="D92" s="16">
        <v>1943</v>
      </c>
      <c r="E92" s="17" t="s">
        <v>122</v>
      </c>
      <c r="F92" s="23">
        <v>0.03849652777777778</v>
      </c>
      <c r="G92" s="28" t="s">
        <v>144</v>
      </c>
      <c r="H92" s="16" t="s">
        <v>21</v>
      </c>
      <c r="I92" s="49">
        <f t="shared" si="2"/>
        <v>0.00379276135741653</v>
      </c>
      <c r="K92" s="83"/>
    </row>
    <row r="93" spans="1:11" ht="12.75">
      <c r="A93" s="31">
        <v>1</v>
      </c>
      <c r="B93" s="17">
        <v>197</v>
      </c>
      <c r="C93" s="17" t="s">
        <v>125</v>
      </c>
      <c r="D93" s="16">
        <v>1943</v>
      </c>
      <c r="E93" s="17" t="s">
        <v>124</v>
      </c>
      <c r="F93" s="23">
        <v>0.03849768518518518</v>
      </c>
      <c r="G93" s="28" t="s">
        <v>144</v>
      </c>
      <c r="H93" s="16">
        <v>4</v>
      </c>
      <c r="I93" s="49">
        <f t="shared" si="2"/>
        <v>0.0037928753877029737</v>
      </c>
      <c r="K93" s="83"/>
    </row>
    <row r="94" spans="1:11" ht="13.5">
      <c r="A94" s="31">
        <v>1</v>
      </c>
      <c r="B94" s="17">
        <v>83</v>
      </c>
      <c r="C94" s="62" t="s">
        <v>72</v>
      </c>
      <c r="D94" s="61">
        <v>1991</v>
      </c>
      <c r="E94" s="62" t="s">
        <v>50</v>
      </c>
      <c r="F94" s="63">
        <v>0.03873032407407408</v>
      </c>
      <c r="G94" s="64" t="s">
        <v>152</v>
      </c>
      <c r="H94" s="61" t="s">
        <v>18</v>
      </c>
      <c r="I94" s="65">
        <f t="shared" si="2"/>
        <v>0.003815795475278234</v>
      </c>
      <c r="K94" s="83"/>
    </row>
    <row r="95" spans="1:12" ht="13.5">
      <c r="A95" s="16">
        <v>2</v>
      </c>
      <c r="B95" s="17">
        <v>131</v>
      </c>
      <c r="C95" s="62" t="s">
        <v>95</v>
      </c>
      <c r="D95" s="62">
        <v>1969</v>
      </c>
      <c r="E95" s="62" t="s">
        <v>60</v>
      </c>
      <c r="F95" s="81">
        <v>0.03933449074074074</v>
      </c>
      <c r="G95" s="64" t="s">
        <v>147</v>
      </c>
      <c r="H95" s="61" t="s">
        <v>18</v>
      </c>
      <c r="I95" s="65">
        <f t="shared" si="2"/>
        <v>0.003875319284802043</v>
      </c>
      <c r="J95" s="57">
        <v>0.004113425925925926</v>
      </c>
      <c r="K95" s="83">
        <f>SUM(J95-I95)</f>
        <v>0.0002381066411238828</v>
      </c>
      <c r="L95" t="s">
        <v>160</v>
      </c>
    </row>
    <row r="96" spans="1:9" ht="25.5">
      <c r="A96" s="16">
        <v>3</v>
      </c>
      <c r="B96" s="17">
        <v>148</v>
      </c>
      <c r="C96" s="17" t="s">
        <v>118</v>
      </c>
      <c r="D96" s="16">
        <v>1950</v>
      </c>
      <c r="E96" s="17" t="s">
        <v>119</v>
      </c>
      <c r="F96" s="23">
        <v>0.03933449074074074</v>
      </c>
      <c r="G96" s="28" t="s">
        <v>144</v>
      </c>
      <c r="H96" s="16">
        <v>5</v>
      </c>
      <c r="I96" s="49">
        <f t="shared" si="2"/>
        <v>0.003875319284802043</v>
      </c>
    </row>
    <row r="97" spans="1:9" ht="25.5">
      <c r="A97" s="16">
        <v>4</v>
      </c>
      <c r="B97" s="17">
        <v>123</v>
      </c>
      <c r="C97" s="17" t="s">
        <v>82</v>
      </c>
      <c r="D97" s="16">
        <v>1988</v>
      </c>
      <c r="E97" s="17" t="s">
        <v>13</v>
      </c>
      <c r="F97" s="23">
        <v>0.03996643518518519</v>
      </c>
      <c r="G97" s="28" t="s">
        <v>148</v>
      </c>
      <c r="H97" s="16">
        <v>9</v>
      </c>
      <c r="I97" s="49">
        <f t="shared" si="2"/>
        <v>0.003937579821200511</v>
      </c>
    </row>
    <row r="98" spans="1:9" ht="25.5">
      <c r="A98" s="16">
        <v>5</v>
      </c>
      <c r="B98" s="17">
        <v>146</v>
      </c>
      <c r="C98" s="17" t="s">
        <v>115</v>
      </c>
      <c r="D98" s="16">
        <v>1947</v>
      </c>
      <c r="E98" s="17" t="s">
        <v>116</v>
      </c>
      <c r="F98" s="23">
        <v>0.04130787037037037</v>
      </c>
      <c r="G98" s="28" t="s">
        <v>144</v>
      </c>
      <c r="H98" s="16">
        <v>6</v>
      </c>
      <c r="I98" s="49">
        <f t="shared" si="2"/>
        <v>0.004069740923189199</v>
      </c>
    </row>
    <row r="99" spans="1:9" ht="12.75">
      <c r="A99" s="16">
        <v>6</v>
      </c>
      <c r="B99" s="17">
        <v>149</v>
      </c>
      <c r="C99" s="17" t="s">
        <v>120</v>
      </c>
      <c r="D99" s="16">
        <v>1939</v>
      </c>
      <c r="E99" s="17" t="s">
        <v>17</v>
      </c>
      <c r="F99" s="50">
        <v>0.045844907407407404</v>
      </c>
      <c r="G99" s="28" t="s">
        <v>144</v>
      </c>
      <c r="H99" s="16">
        <v>7</v>
      </c>
      <c r="I99" s="49">
        <f t="shared" si="2"/>
        <v>0.00451673964604999</v>
      </c>
    </row>
    <row r="100" spans="1:9" ht="13.5">
      <c r="A100" s="16">
        <v>7</v>
      </c>
      <c r="B100" s="17">
        <v>113</v>
      </c>
      <c r="C100" s="62" t="s">
        <v>81</v>
      </c>
      <c r="D100" s="61">
        <v>1979</v>
      </c>
      <c r="E100" s="62" t="s">
        <v>17</v>
      </c>
      <c r="F100" s="82">
        <v>0.04902777777777778</v>
      </c>
      <c r="G100" s="64" t="s">
        <v>150</v>
      </c>
      <c r="H100" s="61" t="s">
        <v>21</v>
      </c>
      <c r="I100" s="65">
        <f t="shared" si="2"/>
        <v>0.004830322933771209</v>
      </c>
    </row>
    <row r="101" spans="1:9" ht="12.75">
      <c r="A101" s="16">
        <v>8</v>
      </c>
      <c r="B101" s="17">
        <v>198</v>
      </c>
      <c r="C101" s="17" t="s">
        <v>126</v>
      </c>
      <c r="D101" s="16">
        <v>1957</v>
      </c>
      <c r="E101" s="17" t="s">
        <v>1</v>
      </c>
      <c r="F101" s="16" t="s">
        <v>127</v>
      </c>
      <c r="G101" s="27"/>
      <c r="H101" s="17"/>
      <c r="I101" s="27"/>
    </row>
    <row r="102" spans="1:8" ht="12.75">
      <c r="A102" s="9"/>
      <c r="B102" s="7"/>
      <c r="C102" s="7"/>
      <c r="D102" s="7"/>
      <c r="E102" s="7"/>
      <c r="F102" s="7"/>
      <c r="H102" s="7"/>
    </row>
    <row r="103" spans="10:14" ht="12.75">
      <c r="J103" s="84" t="s">
        <v>161</v>
      </c>
      <c r="K103" s="59">
        <f>SUM(K95+K85+K77+K71)</f>
        <v>0.0003136403028644423</v>
      </c>
      <c r="L103" s="85" t="s">
        <v>160</v>
      </c>
      <c r="M103" s="59">
        <f>SUM(K103/4)</f>
        <v>7.841007571611058E-05</v>
      </c>
      <c r="N103" t="s">
        <v>162</v>
      </c>
    </row>
    <row r="104" spans="2:14" ht="15.75">
      <c r="B104" s="2" t="s">
        <v>132</v>
      </c>
      <c r="J104" s="84" t="s">
        <v>161</v>
      </c>
      <c r="K104" s="59">
        <f>SUM(K64+K65+K70+K76)</f>
        <v>0.0001251368363437322</v>
      </c>
      <c r="L104" t="s">
        <v>159</v>
      </c>
      <c r="M104" s="59">
        <f>SUM(K104/4)</f>
        <v>3.128420908593305E-05</v>
      </c>
      <c r="N104" t="s">
        <v>162</v>
      </c>
    </row>
    <row r="105" spans="10:14" ht="13.5" thickBot="1">
      <c r="J105" s="84" t="s">
        <v>163</v>
      </c>
      <c r="K105" s="59">
        <f>SUM(K103-K104)</f>
        <v>0.0001885034665207101</v>
      </c>
      <c r="L105" s="86" t="s">
        <v>160</v>
      </c>
      <c r="M105" s="59">
        <f>SUM(K105/8)</f>
        <v>2.3562933315088763E-05</v>
      </c>
      <c r="N105" t="s">
        <v>162</v>
      </c>
    </row>
    <row r="106" spans="1:14" ht="30">
      <c r="A106" s="2"/>
      <c r="C106" s="53" t="s">
        <v>158</v>
      </c>
      <c r="I106" s="106"/>
      <c r="J106" s="107"/>
      <c r="K106" s="108" t="s">
        <v>164</v>
      </c>
      <c r="L106" s="107"/>
      <c r="M106" s="107"/>
      <c r="N106" s="109" t="s">
        <v>167</v>
      </c>
    </row>
    <row r="107" spans="1:14" ht="16.5">
      <c r="A107" s="2"/>
      <c r="I107" s="110" t="s">
        <v>165</v>
      </c>
      <c r="J107" s="111"/>
      <c r="K107" s="112">
        <v>0.009234953703703704</v>
      </c>
      <c r="L107" s="111">
        <v>5000</v>
      </c>
      <c r="M107" s="111" t="s">
        <v>166</v>
      </c>
      <c r="N107" s="113">
        <f>SUM(K107/5)</f>
        <v>0.0018469907407407406</v>
      </c>
    </row>
    <row r="108" spans="1:14" ht="16.5">
      <c r="A108" s="2"/>
      <c r="I108" s="110" t="s">
        <v>165</v>
      </c>
      <c r="J108" s="111"/>
      <c r="K108" s="112">
        <v>0.019346064814814816</v>
      </c>
      <c r="L108" s="111">
        <v>10000</v>
      </c>
      <c r="M108" s="111" t="s">
        <v>166</v>
      </c>
      <c r="N108" s="113">
        <f>SUM(K108/10)</f>
        <v>0.0019346064814814816</v>
      </c>
    </row>
    <row r="109" spans="9:14" ht="13.5" thickBot="1">
      <c r="I109" s="114"/>
      <c r="J109" s="115"/>
      <c r="K109" s="115"/>
      <c r="L109" s="115"/>
      <c r="M109" s="116" t="s">
        <v>177</v>
      </c>
      <c r="N109" s="117">
        <f>SUM(N108/N107)</f>
        <v>1.0474370221832312</v>
      </c>
    </row>
    <row r="110" spans="1:7" ht="12.75">
      <c r="A110" s="5"/>
      <c r="B110" s="6" t="s">
        <v>3</v>
      </c>
      <c r="C110" s="7"/>
      <c r="D110" s="7"/>
      <c r="E110" s="7"/>
      <c r="F110" s="7"/>
      <c r="G110" s="7"/>
    </row>
    <row r="111" spans="1:7" ht="13.5">
      <c r="A111" s="8"/>
      <c r="B111" s="11" t="s">
        <v>142</v>
      </c>
      <c r="C111" s="7"/>
      <c r="D111" s="7"/>
      <c r="E111" s="7"/>
      <c r="F111" s="7"/>
      <c r="G111" s="7"/>
    </row>
    <row r="112" spans="1:9" ht="12.75">
      <c r="A112" s="94" t="s">
        <v>4</v>
      </c>
      <c r="B112" s="94" t="s">
        <v>5</v>
      </c>
      <c r="C112" s="94" t="s">
        <v>6</v>
      </c>
      <c r="D112" s="94" t="s">
        <v>155</v>
      </c>
      <c r="E112" s="94" t="s">
        <v>7</v>
      </c>
      <c r="F112" s="94" t="s">
        <v>8</v>
      </c>
      <c r="G112" s="30" t="s">
        <v>136</v>
      </c>
      <c r="H112" s="96" t="s">
        <v>137</v>
      </c>
      <c r="I112" s="30" t="s">
        <v>138</v>
      </c>
    </row>
    <row r="113" spans="1:9" ht="13.5" thickBot="1">
      <c r="A113" s="95"/>
      <c r="B113" s="95"/>
      <c r="C113" s="95"/>
      <c r="D113" s="95"/>
      <c r="E113" s="95"/>
      <c r="F113" s="95"/>
      <c r="G113" s="34"/>
      <c r="H113" s="97"/>
      <c r="I113" s="34" t="s">
        <v>139</v>
      </c>
    </row>
    <row r="114" spans="1:9" ht="13.5" thickTop="1">
      <c r="A114" s="31">
        <v>7</v>
      </c>
      <c r="B114" s="32">
        <v>8</v>
      </c>
      <c r="C114" s="31" t="s">
        <v>9</v>
      </c>
      <c r="D114" s="31">
        <v>1994</v>
      </c>
      <c r="E114" s="45" t="s">
        <v>10</v>
      </c>
      <c r="F114" s="36">
        <v>0.014106481481481482</v>
      </c>
      <c r="G114" s="35"/>
      <c r="H114" s="31" t="s">
        <v>11</v>
      </c>
      <c r="I114" s="40"/>
    </row>
    <row r="115" spans="1:9" ht="12.75">
      <c r="A115" s="16">
        <v>1</v>
      </c>
      <c r="B115" s="17">
        <v>1</v>
      </c>
      <c r="C115" s="16" t="s">
        <v>16</v>
      </c>
      <c r="D115" s="16">
        <v>1996</v>
      </c>
      <c r="E115" s="46" t="s">
        <v>17</v>
      </c>
      <c r="F115" s="23">
        <v>0.018278935185185186</v>
      </c>
      <c r="G115" s="27"/>
      <c r="H115" s="16" t="s">
        <v>18</v>
      </c>
      <c r="I115" s="27"/>
    </row>
    <row r="116" spans="1:9" ht="12.75">
      <c r="A116" s="16">
        <v>5</v>
      </c>
      <c r="B116" s="17">
        <v>6</v>
      </c>
      <c r="C116" s="16" t="s">
        <v>19</v>
      </c>
      <c r="D116" s="16">
        <v>1994</v>
      </c>
      <c r="E116" s="46" t="s">
        <v>20</v>
      </c>
      <c r="F116" s="23">
        <v>0.01849537037037037</v>
      </c>
      <c r="G116" s="27"/>
      <c r="H116" s="16" t="s">
        <v>21</v>
      </c>
      <c r="I116" s="27"/>
    </row>
    <row r="117" spans="1:9" ht="12.75">
      <c r="A117" s="16">
        <v>6</v>
      </c>
      <c r="B117" s="17">
        <v>7</v>
      </c>
      <c r="C117" s="16" t="s">
        <v>24</v>
      </c>
      <c r="D117" s="16">
        <v>1999</v>
      </c>
      <c r="E117" s="46" t="s">
        <v>1</v>
      </c>
      <c r="F117" s="23">
        <v>0.022385416666666668</v>
      </c>
      <c r="G117" s="27"/>
      <c r="H117" s="16">
        <v>4</v>
      </c>
      <c r="I117" s="27"/>
    </row>
    <row r="118" spans="1:9" ht="12.75">
      <c r="A118" s="16">
        <v>8</v>
      </c>
      <c r="B118" s="17">
        <v>9</v>
      </c>
      <c r="C118" s="16" t="s">
        <v>15</v>
      </c>
      <c r="D118" s="16">
        <v>1997</v>
      </c>
      <c r="E118" s="46" t="s">
        <v>13</v>
      </c>
      <c r="F118" s="23">
        <v>0.023975694444444445</v>
      </c>
      <c r="G118" s="27"/>
      <c r="H118" s="16">
        <v>5</v>
      </c>
      <c r="I118" s="27"/>
    </row>
    <row r="119" spans="1:9" ht="12.75">
      <c r="A119" s="16">
        <v>4</v>
      </c>
      <c r="B119" s="17">
        <v>4</v>
      </c>
      <c r="C119" s="16" t="s">
        <v>12</v>
      </c>
      <c r="D119" s="16">
        <v>1997</v>
      </c>
      <c r="E119" s="46" t="s">
        <v>13</v>
      </c>
      <c r="F119" s="23">
        <v>0.024026620370370372</v>
      </c>
      <c r="G119" s="27"/>
      <c r="H119" s="16">
        <v>6</v>
      </c>
      <c r="I119" s="27"/>
    </row>
    <row r="120" spans="1:9" ht="12.75">
      <c r="A120" s="16">
        <v>2</v>
      </c>
      <c r="B120" s="17">
        <v>2</v>
      </c>
      <c r="C120" s="16" t="s">
        <v>14</v>
      </c>
      <c r="D120" s="16">
        <v>1999</v>
      </c>
      <c r="E120" s="46" t="s">
        <v>13</v>
      </c>
      <c r="F120" s="23">
        <v>0.028003472222222225</v>
      </c>
      <c r="G120" s="27"/>
      <c r="H120" s="16">
        <v>7</v>
      </c>
      <c r="I120" s="27"/>
    </row>
    <row r="121" spans="1:9" ht="12.75">
      <c r="A121" s="16">
        <v>3</v>
      </c>
      <c r="B121" s="17">
        <v>3</v>
      </c>
      <c r="C121" s="16" t="s">
        <v>22</v>
      </c>
      <c r="D121" s="16">
        <v>1998</v>
      </c>
      <c r="E121" s="46" t="s">
        <v>17</v>
      </c>
      <c r="F121" s="16" t="s">
        <v>23</v>
      </c>
      <c r="G121" s="27"/>
      <c r="H121" s="16"/>
      <c r="I121" s="27"/>
    </row>
    <row r="122" spans="1:2" ht="12.75">
      <c r="A122" s="16"/>
      <c r="B122" s="17"/>
    </row>
    <row r="123" spans="1:8" ht="12.75">
      <c r="A123" s="12"/>
      <c r="B123" s="13"/>
      <c r="C123" s="13"/>
      <c r="D123" s="13"/>
      <c r="E123" s="13"/>
      <c r="F123" s="13"/>
      <c r="H123" s="13"/>
    </row>
    <row r="124" spans="1:8" ht="12.75">
      <c r="A124" s="7"/>
      <c r="C124" s="10"/>
      <c r="D124" s="10"/>
      <c r="E124" s="10"/>
      <c r="F124" s="10"/>
      <c r="H124" s="10"/>
    </row>
    <row r="125" spans="1:8" ht="12.75">
      <c r="A125" s="10"/>
      <c r="B125" s="6" t="s">
        <v>25</v>
      </c>
      <c r="C125" s="7"/>
      <c r="D125" s="7"/>
      <c r="E125" s="7"/>
      <c r="F125" s="7"/>
      <c r="H125" s="7"/>
    </row>
    <row r="126" spans="1:8" ht="13.5">
      <c r="A126" s="9"/>
      <c r="B126" s="11" t="s">
        <v>142</v>
      </c>
      <c r="C126" s="7"/>
      <c r="D126" s="7"/>
      <c r="E126" s="7"/>
      <c r="F126" s="7"/>
      <c r="H126" s="7"/>
    </row>
    <row r="127" spans="1:9" ht="12.75">
      <c r="A127" s="94" t="s">
        <v>4</v>
      </c>
      <c r="B127" s="94" t="s">
        <v>5</v>
      </c>
      <c r="C127" s="94" t="s">
        <v>6</v>
      </c>
      <c r="D127" s="94" t="s">
        <v>155</v>
      </c>
      <c r="E127" s="94" t="s">
        <v>7</v>
      </c>
      <c r="F127" s="94" t="s">
        <v>8</v>
      </c>
      <c r="G127" s="30" t="s">
        <v>136</v>
      </c>
      <c r="H127" s="94" t="s">
        <v>137</v>
      </c>
      <c r="I127" s="30" t="s">
        <v>138</v>
      </c>
    </row>
    <row r="128" spans="1:9" ht="13.5" thickBot="1">
      <c r="A128" s="95"/>
      <c r="B128" s="95"/>
      <c r="C128" s="95"/>
      <c r="D128" s="95"/>
      <c r="E128" s="95"/>
      <c r="F128" s="95"/>
      <c r="G128" s="34"/>
      <c r="H128" s="95"/>
      <c r="I128" s="34" t="s">
        <v>139</v>
      </c>
    </row>
    <row r="129" spans="1:9" ht="13.5" thickTop="1">
      <c r="A129" s="31">
        <v>1</v>
      </c>
      <c r="B129" s="32">
        <v>31</v>
      </c>
      <c r="C129" s="32" t="s">
        <v>35</v>
      </c>
      <c r="D129" s="31">
        <v>1994</v>
      </c>
      <c r="E129" s="32" t="s">
        <v>10</v>
      </c>
      <c r="F129" s="36">
        <v>0.012468749999999999</v>
      </c>
      <c r="G129" s="29" t="s">
        <v>154</v>
      </c>
      <c r="H129" s="31" t="s">
        <v>11</v>
      </c>
      <c r="I129" s="40"/>
    </row>
    <row r="130" spans="1:9" ht="12.75">
      <c r="A130" s="16">
        <v>2</v>
      </c>
      <c r="B130" s="17">
        <v>187</v>
      </c>
      <c r="C130" s="17" t="s">
        <v>51</v>
      </c>
      <c r="D130" s="16">
        <v>1994</v>
      </c>
      <c r="E130" s="17" t="s">
        <v>50</v>
      </c>
      <c r="F130" s="23">
        <v>0.012597222222222223</v>
      </c>
      <c r="G130" s="29" t="s">
        <v>154</v>
      </c>
      <c r="H130" s="16" t="s">
        <v>18</v>
      </c>
      <c r="I130" s="27"/>
    </row>
    <row r="131" spans="1:9" ht="12.75">
      <c r="A131" s="16">
        <v>3</v>
      </c>
      <c r="B131" s="17">
        <v>21</v>
      </c>
      <c r="C131" s="17" t="s">
        <v>26</v>
      </c>
      <c r="D131" s="16">
        <v>1994</v>
      </c>
      <c r="E131" s="17" t="s">
        <v>27</v>
      </c>
      <c r="F131" s="23">
        <v>0.013344907407407408</v>
      </c>
      <c r="G131" s="29" t="s">
        <v>154</v>
      </c>
      <c r="H131" s="16" t="s">
        <v>21</v>
      </c>
      <c r="I131" s="27"/>
    </row>
    <row r="132" spans="1:9" ht="12.75">
      <c r="A132" s="16">
        <v>4</v>
      </c>
      <c r="B132" s="17">
        <v>22</v>
      </c>
      <c r="C132" s="17" t="s">
        <v>28</v>
      </c>
      <c r="D132" s="16">
        <v>1999</v>
      </c>
      <c r="E132" s="17" t="s">
        <v>27</v>
      </c>
      <c r="F132" s="24">
        <v>0.01414236111111111</v>
      </c>
      <c r="G132" s="29" t="s">
        <v>154</v>
      </c>
      <c r="H132" s="16">
        <v>4</v>
      </c>
      <c r="I132" s="27"/>
    </row>
    <row r="133" spans="1:9" ht="12.75">
      <c r="A133" s="16">
        <v>5</v>
      </c>
      <c r="B133" s="17">
        <v>186</v>
      </c>
      <c r="C133" s="17" t="s">
        <v>49</v>
      </c>
      <c r="D133" s="16">
        <v>1995</v>
      </c>
      <c r="E133" s="17" t="s">
        <v>50</v>
      </c>
      <c r="F133" s="23">
        <v>0.014562499999999999</v>
      </c>
      <c r="G133" s="29" t="s">
        <v>154</v>
      </c>
      <c r="H133" s="16">
        <v>5</v>
      </c>
      <c r="I133" s="27"/>
    </row>
    <row r="134" spans="1:9" ht="12.75">
      <c r="A134" s="16">
        <v>6</v>
      </c>
      <c r="B134" s="17">
        <v>188</v>
      </c>
      <c r="C134" s="17" t="s">
        <v>52</v>
      </c>
      <c r="D134" s="16">
        <v>1997</v>
      </c>
      <c r="E134" s="17" t="s">
        <v>50</v>
      </c>
      <c r="F134" s="23">
        <v>0.014634259259259258</v>
      </c>
      <c r="G134" s="29" t="s">
        <v>154</v>
      </c>
      <c r="H134" s="16">
        <v>6</v>
      </c>
      <c r="I134" s="27"/>
    </row>
    <row r="135" spans="1:9" ht="12.75">
      <c r="A135" s="16">
        <v>7</v>
      </c>
      <c r="B135" s="17">
        <v>23</v>
      </c>
      <c r="C135" s="17" t="s">
        <v>29</v>
      </c>
      <c r="D135" s="16">
        <v>1996</v>
      </c>
      <c r="E135" s="17" t="s">
        <v>30</v>
      </c>
      <c r="F135" s="23">
        <v>0.015439814814814816</v>
      </c>
      <c r="G135" s="29" t="s">
        <v>154</v>
      </c>
      <c r="H135" s="16">
        <v>7</v>
      </c>
      <c r="I135" s="27"/>
    </row>
    <row r="136" spans="1:9" ht="12.75">
      <c r="A136" s="16">
        <v>8</v>
      </c>
      <c r="B136" s="17">
        <v>32</v>
      </c>
      <c r="C136" s="17" t="s">
        <v>36</v>
      </c>
      <c r="D136" s="16">
        <v>1995</v>
      </c>
      <c r="E136" s="17" t="s">
        <v>10</v>
      </c>
      <c r="F136" s="23">
        <v>0.015559027777777778</v>
      </c>
      <c r="G136" s="29" t="s">
        <v>154</v>
      </c>
      <c r="H136" s="16">
        <v>8</v>
      </c>
      <c r="I136" s="27"/>
    </row>
    <row r="137" spans="1:9" ht="12.75">
      <c r="A137" s="16">
        <v>9</v>
      </c>
      <c r="B137" s="17">
        <v>26</v>
      </c>
      <c r="C137" s="17" t="s">
        <v>33</v>
      </c>
      <c r="D137" s="16">
        <v>1994</v>
      </c>
      <c r="E137" s="17" t="s">
        <v>13</v>
      </c>
      <c r="F137" s="47">
        <v>0.01612847222222222</v>
      </c>
      <c r="G137" s="29" t="s">
        <v>154</v>
      </c>
      <c r="H137" s="16">
        <v>9</v>
      </c>
      <c r="I137" s="27"/>
    </row>
    <row r="138" spans="1:9" ht="12.75">
      <c r="A138" s="16">
        <v>10</v>
      </c>
      <c r="B138" s="17">
        <v>29</v>
      </c>
      <c r="C138" s="17" t="s">
        <v>34</v>
      </c>
      <c r="D138" s="16">
        <v>1994</v>
      </c>
      <c r="E138" s="17" t="s">
        <v>13</v>
      </c>
      <c r="F138" s="23">
        <v>0.016239583333333335</v>
      </c>
      <c r="G138" s="29" t="s">
        <v>154</v>
      </c>
      <c r="H138" s="16">
        <v>10</v>
      </c>
      <c r="I138" s="27"/>
    </row>
    <row r="139" spans="1:9" ht="12.75">
      <c r="A139" s="16">
        <v>11</v>
      </c>
      <c r="B139" s="17">
        <v>180</v>
      </c>
      <c r="C139" s="17" t="s">
        <v>45</v>
      </c>
      <c r="D139" s="16">
        <v>1996</v>
      </c>
      <c r="E139" s="17" t="s">
        <v>13</v>
      </c>
      <c r="F139" s="23">
        <v>0.016467592592592593</v>
      </c>
      <c r="G139" s="29" t="s">
        <v>154</v>
      </c>
      <c r="H139" s="16">
        <v>11</v>
      </c>
      <c r="I139" s="27"/>
    </row>
    <row r="140" spans="1:9" ht="12.75">
      <c r="A140" s="16">
        <v>12</v>
      </c>
      <c r="B140" s="17">
        <v>24</v>
      </c>
      <c r="C140" s="17" t="s">
        <v>31</v>
      </c>
      <c r="D140" s="16">
        <v>1995</v>
      </c>
      <c r="E140" s="17" t="s">
        <v>30</v>
      </c>
      <c r="F140" s="23">
        <v>0.016872685185185185</v>
      </c>
      <c r="G140" s="29" t="s">
        <v>154</v>
      </c>
      <c r="H140" s="16">
        <v>12</v>
      </c>
      <c r="I140" s="27"/>
    </row>
    <row r="141" spans="1:9" ht="12.75">
      <c r="A141" s="16">
        <v>13</v>
      </c>
      <c r="B141" s="17">
        <v>38</v>
      </c>
      <c r="C141" s="17" t="s">
        <v>37</v>
      </c>
      <c r="D141" s="16">
        <v>1999</v>
      </c>
      <c r="E141" s="17" t="s">
        <v>13</v>
      </c>
      <c r="F141" s="23">
        <v>0.017291666666666667</v>
      </c>
      <c r="G141" s="29" t="s">
        <v>154</v>
      </c>
      <c r="H141" s="16">
        <v>13</v>
      </c>
      <c r="I141" s="27"/>
    </row>
    <row r="142" spans="1:9" ht="12.75">
      <c r="A142" s="16">
        <v>14</v>
      </c>
      <c r="B142" s="17">
        <v>177</v>
      </c>
      <c r="C142" s="17" t="s">
        <v>43</v>
      </c>
      <c r="D142" s="16">
        <v>1996</v>
      </c>
      <c r="E142" s="17" t="s">
        <v>13</v>
      </c>
      <c r="F142" s="23">
        <v>0.017996527777777778</v>
      </c>
      <c r="G142" s="29" t="s">
        <v>154</v>
      </c>
      <c r="H142" s="16">
        <v>14</v>
      </c>
      <c r="I142" s="27"/>
    </row>
    <row r="143" spans="1:9" ht="12.75">
      <c r="A143" s="16">
        <v>15</v>
      </c>
      <c r="B143" s="17">
        <v>167</v>
      </c>
      <c r="C143" s="17" t="s">
        <v>39</v>
      </c>
      <c r="D143" s="16">
        <v>1995</v>
      </c>
      <c r="E143" s="17" t="s">
        <v>13</v>
      </c>
      <c r="F143" s="23">
        <v>0.018211805555555557</v>
      </c>
      <c r="G143" s="29" t="s">
        <v>154</v>
      </c>
      <c r="H143" s="16">
        <v>15</v>
      </c>
      <c r="I143" s="27"/>
    </row>
    <row r="144" spans="1:9" ht="12.75">
      <c r="A144" s="16">
        <v>16</v>
      </c>
      <c r="B144" s="17">
        <v>184</v>
      </c>
      <c r="C144" s="17" t="s">
        <v>47</v>
      </c>
      <c r="D144" s="16">
        <v>1996</v>
      </c>
      <c r="E144" s="17" t="s">
        <v>13</v>
      </c>
      <c r="F144" s="23">
        <v>0.018211805555555557</v>
      </c>
      <c r="G144" s="29" t="s">
        <v>154</v>
      </c>
      <c r="H144" s="16">
        <v>16</v>
      </c>
      <c r="I144" s="27"/>
    </row>
    <row r="145" spans="1:9" ht="12.75">
      <c r="A145" s="16">
        <v>17</v>
      </c>
      <c r="B145" s="17">
        <v>41</v>
      </c>
      <c r="C145" s="17" t="s">
        <v>38</v>
      </c>
      <c r="D145" s="16">
        <v>1996</v>
      </c>
      <c r="E145" s="17" t="s">
        <v>13</v>
      </c>
      <c r="F145" s="23">
        <v>0.018626157407407407</v>
      </c>
      <c r="G145" s="29" t="s">
        <v>154</v>
      </c>
      <c r="H145" s="16">
        <v>17</v>
      </c>
      <c r="I145" s="27"/>
    </row>
    <row r="146" spans="1:9" ht="12.75">
      <c r="A146" s="16">
        <v>18</v>
      </c>
      <c r="B146" s="17">
        <v>185</v>
      </c>
      <c r="C146" s="17" t="s">
        <v>48</v>
      </c>
      <c r="D146" s="16">
        <v>1997</v>
      </c>
      <c r="E146" s="17" t="s">
        <v>13</v>
      </c>
      <c r="F146" s="23">
        <v>0.020152777777777776</v>
      </c>
      <c r="G146" s="29" t="s">
        <v>154</v>
      </c>
      <c r="H146" s="16">
        <v>18</v>
      </c>
      <c r="I146" s="27"/>
    </row>
    <row r="147" spans="1:9" ht="12.75">
      <c r="A147" s="16">
        <v>19</v>
      </c>
      <c r="B147" s="17">
        <v>173</v>
      </c>
      <c r="C147" s="17" t="s">
        <v>40</v>
      </c>
      <c r="D147" s="16">
        <v>1996</v>
      </c>
      <c r="E147" s="17" t="s">
        <v>13</v>
      </c>
      <c r="F147" s="23">
        <v>0.0205150462962963</v>
      </c>
      <c r="G147" s="29" t="s">
        <v>154</v>
      </c>
      <c r="H147" s="16">
        <v>19</v>
      </c>
      <c r="I147" s="27"/>
    </row>
    <row r="148" spans="1:9" ht="12.75">
      <c r="A148" s="16">
        <v>20</v>
      </c>
      <c r="B148" s="17">
        <v>25</v>
      </c>
      <c r="C148" s="17" t="s">
        <v>32</v>
      </c>
      <c r="D148" s="16">
        <v>1998</v>
      </c>
      <c r="E148" s="17" t="s">
        <v>13</v>
      </c>
      <c r="F148" s="23">
        <v>0.020947916666666667</v>
      </c>
      <c r="G148" s="29" t="s">
        <v>154</v>
      </c>
      <c r="H148" s="16">
        <v>20</v>
      </c>
      <c r="I148" s="27"/>
    </row>
    <row r="149" spans="1:9" ht="12.75">
      <c r="A149" s="16">
        <v>21</v>
      </c>
      <c r="B149" s="17">
        <v>168</v>
      </c>
      <c r="C149" s="17" t="s">
        <v>54</v>
      </c>
      <c r="D149" s="16">
        <v>1997</v>
      </c>
      <c r="E149" s="17" t="s">
        <v>13</v>
      </c>
      <c r="F149" s="23">
        <v>0.021363425925925925</v>
      </c>
      <c r="G149" s="29" t="s">
        <v>154</v>
      </c>
      <c r="H149" s="16">
        <v>21</v>
      </c>
      <c r="I149" s="27"/>
    </row>
    <row r="150" spans="1:9" ht="12.75">
      <c r="A150" s="16">
        <v>22</v>
      </c>
      <c r="B150" s="17">
        <v>189</v>
      </c>
      <c r="C150" s="17" t="s">
        <v>53</v>
      </c>
      <c r="D150" s="16">
        <v>2000</v>
      </c>
      <c r="E150" s="17" t="s">
        <v>13</v>
      </c>
      <c r="F150" s="23">
        <v>0.02148148148148148</v>
      </c>
      <c r="G150" s="29" t="s">
        <v>154</v>
      </c>
      <c r="H150" s="16">
        <v>22</v>
      </c>
      <c r="I150" s="27"/>
    </row>
    <row r="151" spans="1:9" ht="12.75">
      <c r="A151" s="16">
        <v>23</v>
      </c>
      <c r="B151" s="17">
        <v>183</v>
      </c>
      <c r="C151" s="17" t="s">
        <v>46</v>
      </c>
      <c r="D151" s="16">
        <v>1996</v>
      </c>
      <c r="E151" s="17" t="s">
        <v>13</v>
      </c>
      <c r="F151" s="23">
        <v>0.023445601851851853</v>
      </c>
      <c r="G151" s="29" t="s">
        <v>154</v>
      </c>
      <c r="H151" s="16">
        <v>23</v>
      </c>
      <c r="I151" s="27"/>
    </row>
    <row r="152" spans="1:9" ht="12.75">
      <c r="A152" s="16">
        <v>24</v>
      </c>
      <c r="B152" s="17">
        <v>179</v>
      </c>
      <c r="C152" s="17" t="s">
        <v>44</v>
      </c>
      <c r="D152" s="16">
        <v>1996</v>
      </c>
      <c r="E152" s="17" t="s">
        <v>13</v>
      </c>
      <c r="F152" s="23">
        <v>0.023936342592592596</v>
      </c>
      <c r="G152" s="29" t="s">
        <v>154</v>
      </c>
      <c r="H152" s="16">
        <v>24</v>
      </c>
      <c r="I152" s="27"/>
    </row>
    <row r="153" spans="1:9" ht="12.75">
      <c r="A153" s="16">
        <v>25</v>
      </c>
      <c r="B153" s="17">
        <v>174</v>
      </c>
      <c r="C153" s="17" t="s">
        <v>41</v>
      </c>
      <c r="D153" s="16">
        <v>1996</v>
      </c>
      <c r="E153" s="17" t="s">
        <v>13</v>
      </c>
      <c r="F153" s="23">
        <v>0.023938657407407405</v>
      </c>
      <c r="G153" s="29" t="s">
        <v>154</v>
      </c>
      <c r="H153" s="16">
        <v>25</v>
      </c>
      <c r="I153" s="27"/>
    </row>
    <row r="154" spans="1:9" ht="12.75">
      <c r="A154" s="16">
        <v>26</v>
      </c>
      <c r="B154" s="17">
        <v>175</v>
      </c>
      <c r="C154" s="17" t="s">
        <v>42</v>
      </c>
      <c r="D154" s="16">
        <v>1996</v>
      </c>
      <c r="E154" s="17" t="s">
        <v>13</v>
      </c>
      <c r="F154" s="23">
        <v>0.024318287037037034</v>
      </c>
      <c r="G154" s="29" t="s">
        <v>154</v>
      </c>
      <c r="H154" s="16">
        <v>26</v>
      </c>
      <c r="I154" s="27"/>
    </row>
    <row r="155" spans="1:9" ht="12.75">
      <c r="A155" s="16">
        <v>27</v>
      </c>
      <c r="B155" s="17">
        <v>169</v>
      </c>
      <c r="C155" s="17" t="s">
        <v>55</v>
      </c>
      <c r="D155" s="16">
        <v>1997</v>
      </c>
      <c r="E155" s="17" t="s">
        <v>13</v>
      </c>
      <c r="F155" s="23">
        <v>0.028115740740740736</v>
      </c>
      <c r="G155" s="29" t="s">
        <v>154</v>
      </c>
      <c r="H155" s="16">
        <v>27</v>
      </c>
      <c r="I155" s="27"/>
    </row>
    <row r="156" spans="1:9" ht="12.75">
      <c r="A156" s="16"/>
      <c r="B156" s="17"/>
      <c r="C156" s="17"/>
      <c r="D156" s="17"/>
      <c r="E156" s="17"/>
      <c r="F156" s="16"/>
      <c r="G156" s="27"/>
      <c r="H156" s="17"/>
      <c r="I156" s="27"/>
    </row>
    <row r="157" spans="1:8" ht="12.75">
      <c r="A157" s="8"/>
      <c r="B157" s="7"/>
      <c r="C157" s="7"/>
      <c r="D157" s="7"/>
      <c r="E157" s="7"/>
      <c r="F157" s="7"/>
      <c r="H157" s="7"/>
    </row>
    <row r="158" spans="1:8" ht="12.75">
      <c r="A158" s="8"/>
      <c r="B158" s="6" t="s">
        <v>58</v>
      </c>
      <c r="C158" s="7"/>
      <c r="D158" s="7"/>
      <c r="E158" s="7"/>
      <c r="F158" s="7"/>
      <c r="H158" s="7"/>
    </row>
    <row r="159" spans="1:8" ht="13.5">
      <c r="A159" s="7"/>
      <c r="B159" s="11" t="s">
        <v>142</v>
      </c>
      <c r="C159" s="10"/>
      <c r="D159" s="10"/>
      <c r="E159" s="10"/>
      <c r="F159" s="10"/>
      <c r="H159" s="10"/>
    </row>
    <row r="160" spans="1:9" ht="12.75">
      <c r="A160" s="94" t="s">
        <v>4</v>
      </c>
      <c r="B160" s="94" t="s">
        <v>5</v>
      </c>
      <c r="C160" s="94" t="s">
        <v>6</v>
      </c>
      <c r="D160" s="94" t="s">
        <v>155</v>
      </c>
      <c r="E160" s="94" t="s">
        <v>7</v>
      </c>
      <c r="F160" s="94" t="s">
        <v>8</v>
      </c>
      <c r="G160" s="30" t="s">
        <v>136</v>
      </c>
      <c r="H160" s="94" t="s">
        <v>137</v>
      </c>
      <c r="I160" s="30" t="s">
        <v>138</v>
      </c>
    </row>
    <row r="161" spans="1:9" ht="13.5" thickBot="1">
      <c r="A161" s="95"/>
      <c r="B161" s="95"/>
      <c r="C161" s="95"/>
      <c r="D161" s="95"/>
      <c r="E161" s="95"/>
      <c r="F161" s="95"/>
      <c r="G161" s="34"/>
      <c r="H161" s="95"/>
      <c r="I161" s="34" t="s">
        <v>139</v>
      </c>
    </row>
    <row r="162" spans="1:9" ht="13.5" thickTop="1">
      <c r="A162" s="31">
        <v>1</v>
      </c>
      <c r="B162" s="32">
        <v>66</v>
      </c>
      <c r="C162" s="32" t="s">
        <v>57</v>
      </c>
      <c r="D162" s="32">
        <v>1992</v>
      </c>
      <c r="E162" s="32" t="s">
        <v>10</v>
      </c>
      <c r="F162" s="37">
        <v>0.012033564814814815</v>
      </c>
      <c r="G162" s="35"/>
      <c r="H162" s="31" t="s">
        <v>11</v>
      </c>
      <c r="I162" s="43">
        <f>SUM(F162/5.075)</f>
        <v>0.00237114577631819</v>
      </c>
    </row>
    <row r="163" spans="1:9" ht="12.75">
      <c r="A163" s="16"/>
      <c r="B163" s="17"/>
      <c r="C163" s="17"/>
      <c r="D163" s="17"/>
      <c r="E163" s="17"/>
      <c r="F163" s="17"/>
      <c r="G163" s="27"/>
      <c r="H163" s="17"/>
      <c r="I163" s="27"/>
    </row>
    <row r="164" spans="1:9" ht="12.75">
      <c r="A164" s="8"/>
      <c r="B164" s="7"/>
      <c r="C164" s="7"/>
      <c r="D164" s="7"/>
      <c r="E164" s="7"/>
      <c r="F164" s="7"/>
      <c r="H164" s="7"/>
      <c r="I164" s="38"/>
    </row>
    <row r="165" spans="1:9" ht="12.75">
      <c r="A165" s="8"/>
      <c r="B165" s="6" t="s">
        <v>56</v>
      </c>
      <c r="C165" s="7"/>
      <c r="D165" s="7"/>
      <c r="E165" s="7"/>
      <c r="F165" s="7"/>
      <c r="H165" s="7"/>
      <c r="I165" s="38"/>
    </row>
    <row r="166" spans="1:9" ht="13.5">
      <c r="A166" s="8"/>
      <c r="B166" s="11" t="s">
        <v>142</v>
      </c>
      <c r="C166" s="7"/>
      <c r="D166" s="7"/>
      <c r="E166" s="7"/>
      <c r="F166" s="7"/>
      <c r="H166" s="7"/>
      <c r="I166" s="38"/>
    </row>
    <row r="167" spans="1:9" ht="12.75">
      <c r="A167" s="94" t="s">
        <v>4</v>
      </c>
      <c r="B167" s="94" t="s">
        <v>5</v>
      </c>
      <c r="C167" s="94" t="s">
        <v>6</v>
      </c>
      <c r="D167" s="94" t="s">
        <v>155</v>
      </c>
      <c r="E167" s="94" t="s">
        <v>7</v>
      </c>
      <c r="F167" s="94" t="s">
        <v>8</v>
      </c>
      <c r="G167" s="30" t="s">
        <v>136</v>
      </c>
      <c r="H167" s="96" t="s">
        <v>137</v>
      </c>
      <c r="I167" s="30" t="s">
        <v>138</v>
      </c>
    </row>
    <row r="168" spans="1:9" ht="13.5" thickBot="1">
      <c r="A168" s="95"/>
      <c r="B168" s="95"/>
      <c r="C168" s="95"/>
      <c r="D168" s="95"/>
      <c r="E168" s="95"/>
      <c r="F168" s="95"/>
      <c r="G168" s="34"/>
      <c r="H168" s="95"/>
      <c r="I168" s="34" t="s">
        <v>139</v>
      </c>
    </row>
    <row r="169" spans="1:9" ht="13.5" thickTop="1">
      <c r="A169" s="31">
        <v>1</v>
      </c>
      <c r="B169" s="32">
        <v>59</v>
      </c>
      <c r="C169" s="32" t="s">
        <v>67</v>
      </c>
      <c r="D169" s="31">
        <v>1992</v>
      </c>
      <c r="E169" s="32" t="s">
        <v>50</v>
      </c>
      <c r="F169" s="33">
        <v>0.015457175925925925</v>
      </c>
      <c r="G169" s="28" t="s">
        <v>153</v>
      </c>
      <c r="H169" s="31" t="s">
        <v>11</v>
      </c>
      <c r="I169" s="40"/>
    </row>
    <row r="170" spans="1:9" ht="12.75">
      <c r="A170" s="16">
        <v>2</v>
      </c>
      <c r="B170" s="17">
        <v>192</v>
      </c>
      <c r="C170" s="17" t="s">
        <v>69</v>
      </c>
      <c r="D170" s="16">
        <v>1993</v>
      </c>
      <c r="E170" s="17" t="s">
        <v>50</v>
      </c>
      <c r="F170" s="15">
        <v>0.015918981481481482</v>
      </c>
      <c r="G170" s="28" t="s">
        <v>153</v>
      </c>
      <c r="H170" s="16" t="s">
        <v>18</v>
      </c>
      <c r="I170" s="27"/>
    </row>
    <row r="171" spans="1:9" ht="12.75">
      <c r="A171" s="16">
        <v>3</v>
      </c>
      <c r="B171" s="17">
        <v>60</v>
      </c>
      <c r="C171" s="17" t="s">
        <v>68</v>
      </c>
      <c r="D171" s="16">
        <v>1992</v>
      </c>
      <c r="E171" s="17" t="s">
        <v>50</v>
      </c>
      <c r="F171" s="15">
        <v>0.022569444444444444</v>
      </c>
      <c r="G171" s="28" t="s">
        <v>153</v>
      </c>
      <c r="H171" s="16" t="s">
        <v>21</v>
      </c>
      <c r="I171" s="27"/>
    </row>
    <row r="172" spans="1:9" ht="12.75">
      <c r="A172" s="16">
        <v>4</v>
      </c>
      <c r="B172" s="17">
        <v>58</v>
      </c>
      <c r="C172" s="17" t="s">
        <v>66</v>
      </c>
      <c r="D172" s="16">
        <v>1992</v>
      </c>
      <c r="E172" s="17" t="s">
        <v>60</v>
      </c>
      <c r="F172" s="15">
        <v>0.02364351851851852</v>
      </c>
      <c r="G172" s="28" t="s">
        <v>153</v>
      </c>
      <c r="H172" s="16">
        <v>4</v>
      </c>
      <c r="I172" s="27"/>
    </row>
    <row r="173" spans="1:9" ht="12.75">
      <c r="A173" s="16">
        <v>5</v>
      </c>
      <c r="B173" s="17">
        <v>57</v>
      </c>
      <c r="C173" s="17" t="s">
        <v>65</v>
      </c>
      <c r="D173" s="16">
        <v>1992</v>
      </c>
      <c r="E173" s="17" t="s">
        <v>60</v>
      </c>
      <c r="F173" s="15">
        <v>0.025003472222222226</v>
      </c>
      <c r="G173" s="28" t="s">
        <v>153</v>
      </c>
      <c r="H173" s="16">
        <v>5</v>
      </c>
      <c r="I173" s="27"/>
    </row>
    <row r="174" spans="1:9" ht="12.75">
      <c r="A174" s="16">
        <v>6</v>
      </c>
      <c r="B174" s="17">
        <v>55</v>
      </c>
      <c r="C174" s="17" t="s">
        <v>64</v>
      </c>
      <c r="D174" s="16">
        <v>1992</v>
      </c>
      <c r="E174" s="17" t="s">
        <v>60</v>
      </c>
      <c r="F174" s="15">
        <v>0.02508101851851852</v>
      </c>
      <c r="G174" s="28" t="s">
        <v>153</v>
      </c>
      <c r="H174" s="16">
        <v>6</v>
      </c>
      <c r="I174" s="27"/>
    </row>
    <row r="175" spans="1:9" ht="12.75">
      <c r="A175" s="16">
        <v>7</v>
      </c>
      <c r="B175" s="17">
        <v>51</v>
      </c>
      <c r="C175" s="17" t="s">
        <v>59</v>
      </c>
      <c r="D175" s="16">
        <v>1992</v>
      </c>
      <c r="E175" s="17" t="s">
        <v>60</v>
      </c>
      <c r="F175" s="15">
        <v>0.0259212962962963</v>
      </c>
      <c r="G175" s="28" t="s">
        <v>153</v>
      </c>
      <c r="H175" s="16">
        <v>7</v>
      </c>
      <c r="I175" s="27"/>
    </row>
    <row r="176" spans="1:9" ht="12.75">
      <c r="A176" s="16">
        <v>8</v>
      </c>
      <c r="B176" s="17">
        <v>52</v>
      </c>
      <c r="C176" s="17" t="s">
        <v>61</v>
      </c>
      <c r="D176" s="16">
        <v>1993</v>
      </c>
      <c r="E176" s="17" t="s">
        <v>60</v>
      </c>
      <c r="F176" s="15">
        <v>0.026204861111111113</v>
      </c>
      <c r="G176" s="28" t="s">
        <v>153</v>
      </c>
      <c r="H176" s="16">
        <v>8</v>
      </c>
      <c r="I176" s="27"/>
    </row>
    <row r="177" spans="1:9" ht="12.75">
      <c r="A177" s="16">
        <v>9</v>
      </c>
      <c r="B177" s="17">
        <v>53</v>
      </c>
      <c r="C177" s="17" t="s">
        <v>62</v>
      </c>
      <c r="D177" s="16">
        <v>1992</v>
      </c>
      <c r="E177" s="17" t="s">
        <v>60</v>
      </c>
      <c r="F177" s="15">
        <v>0.02845949074074074</v>
      </c>
      <c r="G177" s="28" t="s">
        <v>153</v>
      </c>
      <c r="H177" s="16">
        <v>9</v>
      </c>
      <c r="I177" s="27"/>
    </row>
    <row r="178" spans="1:9" ht="12.75">
      <c r="A178" s="16">
        <v>10</v>
      </c>
      <c r="B178" s="17">
        <v>54</v>
      </c>
      <c r="C178" s="17" t="s">
        <v>63</v>
      </c>
      <c r="D178" s="16">
        <v>1993</v>
      </c>
      <c r="E178" s="17" t="s">
        <v>60</v>
      </c>
      <c r="F178" s="27" t="s">
        <v>134</v>
      </c>
      <c r="G178" s="27"/>
      <c r="H178" s="17"/>
      <c r="I178" s="27"/>
    </row>
    <row r="179" spans="1:8" ht="12.75">
      <c r="A179" s="9"/>
      <c r="B179" s="7"/>
      <c r="C179" s="7"/>
      <c r="D179" s="7"/>
      <c r="E179" s="7"/>
      <c r="F179" s="7"/>
      <c r="H179" s="7"/>
    </row>
    <row r="180" spans="1:8" ht="12.75">
      <c r="A180" s="8"/>
      <c r="B180" s="7"/>
      <c r="C180" s="7"/>
      <c r="D180" s="7"/>
      <c r="E180" s="7"/>
      <c r="F180" s="7"/>
      <c r="H180" s="7"/>
    </row>
    <row r="181" spans="2:8" ht="12.75">
      <c r="B181" s="6" t="s">
        <v>70</v>
      </c>
      <c r="C181" s="7"/>
      <c r="D181" s="7"/>
      <c r="E181" s="7"/>
      <c r="F181" s="7"/>
      <c r="H181" s="7"/>
    </row>
    <row r="182" spans="1:8" ht="12.75">
      <c r="A182" s="9"/>
      <c r="B182" s="99" t="s">
        <v>141</v>
      </c>
      <c r="C182" s="100"/>
      <c r="D182" s="100"/>
      <c r="E182" s="100"/>
      <c r="F182" s="100"/>
      <c r="G182" s="100"/>
      <c r="H182" s="101"/>
    </row>
    <row r="183" spans="1:9" ht="12.75">
      <c r="A183" s="94" t="s">
        <v>4</v>
      </c>
      <c r="B183" s="94" t="s">
        <v>5</v>
      </c>
      <c r="C183" s="94" t="s">
        <v>6</v>
      </c>
      <c r="D183" s="94" t="s">
        <v>155</v>
      </c>
      <c r="E183" s="94" t="s">
        <v>7</v>
      </c>
      <c r="F183" s="94" t="s">
        <v>8</v>
      </c>
      <c r="G183" s="30" t="s">
        <v>136</v>
      </c>
      <c r="H183" s="94" t="s">
        <v>137</v>
      </c>
      <c r="I183" s="30" t="s">
        <v>138</v>
      </c>
    </row>
    <row r="184" spans="1:9" ht="13.5" thickBot="1">
      <c r="A184" s="95"/>
      <c r="B184" s="95"/>
      <c r="C184" s="95"/>
      <c r="D184" s="95"/>
      <c r="E184" s="95"/>
      <c r="F184" s="95"/>
      <c r="G184" s="34"/>
      <c r="H184" s="95"/>
      <c r="I184" s="34" t="s">
        <v>139</v>
      </c>
    </row>
    <row r="185" spans="1:9" ht="13.5" thickTop="1">
      <c r="A185" s="31">
        <v>1</v>
      </c>
      <c r="B185" s="32">
        <v>81</v>
      </c>
      <c r="C185" s="32" t="s">
        <v>71</v>
      </c>
      <c r="D185" s="31">
        <v>1991</v>
      </c>
      <c r="E185" s="32" t="s">
        <v>10</v>
      </c>
      <c r="F185" s="33">
        <v>0.030715277777777775</v>
      </c>
      <c r="G185" s="28" t="s">
        <v>152</v>
      </c>
      <c r="H185" s="31" t="s">
        <v>11</v>
      </c>
      <c r="I185" s="40"/>
    </row>
    <row r="186" spans="1:9" ht="12.75">
      <c r="A186" s="16">
        <v>2</v>
      </c>
      <c r="B186" s="17">
        <v>83</v>
      </c>
      <c r="C186" s="17" t="s">
        <v>72</v>
      </c>
      <c r="D186" s="16">
        <v>1991</v>
      </c>
      <c r="E186" s="17" t="s">
        <v>50</v>
      </c>
      <c r="F186" s="15">
        <v>0.03873032407407408</v>
      </c>
      <c r="G186" s="28" t="s">
        <v>152</v>
      </c>
      <c r="H186" s="16" t="s">
        <v>18</v>
      </c>
      <c r="I186" s="27"/>
    </row>
    <row r="187" spans="1:9" ht="12.75">
      <c r="A187" s="16"/>
      <c r="B187" s="17"/>
      <c r="C187" s="17"/>
      <c r="D187" s="17"/>
      <c r="E187" s="17"/>
      <c r="F187" s="17"/>
      <c r="G187" s="27"/>
      <c r="H187" s="17"/>
      <c r="I187" s="27"/>
    </row>
    <row r="188" spans="1:9" ht="12.75">
      <c r="A188" s="12"/>
      <c r="B188" s="6" t="s">
        <v>73</v>
      </c>
      <c r="C188" s="13"/>
      <c r="D188" s="13"/>
      <c r="E188" s="13"/>
      <c r="F188" s="13"/>
      <c r="H188" s="13"/>
      <c r="I188" s="38"/>
    </row>
    <row r="189" spans="2:9" ht="12.75">
      <c r="B189" s="99" t="s">
        <v>141</v>
      </c>
      <c r="C189" s="100"/>
      <c r="D189" s="100"/>
      <c r="E189" s="100"/>
      <c r="F189" s="100"/>
      <c r="G189" s="100"/>
      <c r="H189" s="101"/>
      <c r="I189" s="38"/>
    </row>
    <row r="190" spans="1:9" ht="12.75">
      <c r="A190" s="94" t="s">
        <v>4</v>
      </c>
      <c r="B190" s="94" t="s">
        <v>5</v>
      </c>
      <c r="C190" s="94" t="s">
        <v>6</v>
      </c>
      <c r="D190" s="94" t="s">
        <v>155</v>
      </c>
      <c r="E190" s="94" t="s">
        <v>7</v>
      </c>
      <c r="F190" s="94" t="s">
        <v>8</v>
      </c>
      <c r="G190" s="30" t="s">
        <v>136</v>
      </c>
      <c r="H190" s="96" t="s">
        <v>137</v>
      </c>
      <c r="I190" s="30" t="s">
        <v>138</v>
      </c>
    </row>
    <row r="191" spans="1:9" ht="13.5" thickBot="1">
      <c r="A191" s="95"/>
      <c r="B191" s="95"/>
      <c r="C191" s="95"/>
      <c r="D191" s="95"/>
      <c r="E191" s="95"/>
      <c r="F191" s="95"/>
      <c r="G191" s="34"/>
      <c r="H191" s="95"/>
      <c r="I191" s="34" t="s">
        <v>139</v>
      </c>
    </row>
    <row r="192" spans="1:9" ht="13.5" thickTop="1">
      <c r="A192" s="31">
        <v>1</v>
      </c>
      <c r="B192" s="32">
        <v>91</v>
      </c>
      <c r="C192" s="32" t="s">
        <v>74</v>
      </c>
      <c r="D192" s="32">
        <v>1991</v>
      </c>
      <c r="E192" s="32" t="s">
        <v>75</v>
      </c>
      <c r="F192" s="36">
        <v>0.025861111111111112</v>
      </c>
      <c r="G192" s="29" t="s">
        <v>151</v>
      </c>
      <c r="H192" s="31" t="s">
        <v>11</v>
      </c>
      <c r="I192" s="40"/>
    </row>
    <row r="193" spans="1:9" ht="12.75">
      <c r="A193" s="16">
        <v>2</v>
      </c>
      <c r="B193" s="17">
        <v>92</v>
      </c>
      <c r="C193" s="17" t="s">
        <v>76</v>
      </c>
      <c r="D193" s="17">
        <v>1991</v>
      </c>
      <c r="E193" s="17" t="s">
        <v>75</v>
      </c>
      <c r="F193" s="24">
        <v>0.026552083333333334</v>
      </c>
      <c r="G193" s="28" t="s">
        <v>151</v>
      </c>
      <c r="H193" s="16" t="s">
        <v>18</v>
      </c>
      <c r="I193" s="27"/>
    </row>
    <row r="194" spans="1:9" ht="12.75">
      <c r="A194" s="16">
        <v>3</v>
      </c>
      <c r="B194" s="17">
        <v>62</v>
      </c>
      <c r="C194" s="17" t="s">
        <v>77</v>
      </c>
      <c r="D194" s="17">
        <v>1993</v>
      </c>
      <c r="E194" s="17" t="s">
        <v>13</v>
      </c>
      <c r="F194" s="23">
        <v>0.03582291666666667</v>
      </c>
      <c r="G194" s="28" t="s">
        <v>151</v>
      </c>
      <c r="H194" s="16" t="s">
        <v>21</v>
      </c>
      <c r="I194" s="27"/>
    </row>
    <row r="195" spans="1:9" ht="12.75">
      <c r="A195" s="16"/>
      <c r="B195" s="17"/>
      <c r="C195" s="17"/>
      <c r="D195" s="17"/>
      <c r="E195" s="17"/>
      <c r="F195" s="17"/>
      <c r="G195" s="27"/>
      <c r="H195" s="17"/>
      <c r="I195" s="27"/>
    </row>
    <row r="196" spans="1:7" ht="12.75">
      <c r="A196" s="105" t="s">
        <v>149</v>
      </c>
      <c r="B196" s="105"/>
      <c r="C196" s="105"/>
      <c r="D196" s="105"/>
      <c r="E196" s="105"/>
      <c r="F196" s="105"/>
      <c r="G196" s="105"/>
    </row>
    <row r="197" spans="1:7" ht="12.75">
      <c r="A197" s="99" t="s">
        <v>141</v>
      </c>
      <c r="B197" s="100"/>
      <c r="C197" s="100"/>
      <c r="D197" s="100"/>
      <c r="E197" s="100"/>
      <c r="F197" s="100"/>
      <c r="G197" s="101"/>
    </row>
    <row r="198" spans="1:9" ht="12.75">
      <c r="A198" s="94" t="s">
        <v>4</v>
      </c>
      <c r="B198" s="94" t="s">
        <v>5</v>
      </c>
      <c r="C198" s="94" t="s">
        <v>6</v>
      </c>
      <c r="D198" s="94" t="s">
        <v>155</v>
      </c>
      <c r="E198" s="94" t="s">
        <v>7</v>
      </c>
      <c r="F198" s="94" t="s">
        <v>8</v>
      </c>
      <c r="G198" s="30" t="s">
        <v>136</v>
      </c>
      <c r="H198" s="94" t="s">
        <v>137</v>
      </c>
      <c r="I198" s="30" t="s">
        <v>138</v>
      </c>
    </row>
    <row r="199" spans="1:9" ht="13.5" thickBot="1">
      <c r="A199" s="95"/>
      <c r="B199" s="95"/>
      <c r="C199" s="95"/>
      <c r="D199" s="95"/>
      <c r="E199" s="95"/>
      <c r="F199" s="95"/>
      <c r="G199" s="34"/>
      <c r="H199" s="95"/>
      <c r="I199" s="34" t="s">
        <v>139</v>
      </c>
    </row>
    <row r="200" spans="1:9" ht="13.5" thickTop="1">
      <c r="A200" s="31">
        <v>1</v>
      </c>
      <c r="B200" s="32">
        <v>111</v>
      </c>
      <c r="C200" s="32" t="s">
        <v>78</v>
      </c>
      <c r="D200" s="31">
        <v>1986</v>
      </c>
      <c r="E200" s="32" t="s">
        <v>79</v>
      </c>
      <c r="F200" s="33">
        <v>0.03153935185185185</v>
      </c>
      <c r="G200" s="28" t="s">
        <v>150</v>
      </c>
      <c r="H200" s="31" t="s">
        <v>11</v>
      </c>
      <c r="I200" s="40"/>
    </row>
    <row r="201" spans="1:9" ht="12.75">
      <c r="A201" s="16">
        <v>2</v>
      </c>
      <c r="B201" s="17">
        <v>112</v>
      </c>
      <c r="C201" s="17" t="s">
        <v>80</v>
      </c>
      <c r="D201" s="16">
        <v>1985</v>
      </c>
      <c r="E201" s="17" t="s">
        <v>79</v>
      </c>
      <c r="F201" s="15">
        <v>0.03196527777777778</v>
      </c>
      <c r="G201" s="28" t="s">
        <v>150</v>
      </c>
      <c r="H201" s="16" t="s">
        <v>18</v>
      </c>
      <c r="I201" s="27"/>
    </row>
    <row r="202" spans="1:9" ht="12.75">
      <c r="A202" s="16">
        <v>3</v>
      </c>
      <c r="B202" s="17">
        <v>113</v>
      </c>
      <c r="C202" s="17" t="s">
        <v>81</v>
      </c>
      <c r="D202" s="16">
        <v>1979</v>
      </c>
      <c r="E202" s="17" t="s">
        <v>17</v>
      </c>
      <c r="F202" s="25">
        <v>0.04902777777777778</v>
      </c>
      <c r="G202" s="28" t="s">
        <v>150</v>
      </c>
      <c r="H202" s="16" t="s">
        <v>21</v>
      </c>
      <c r="I202" s="27"/>
    </row>
    <row r="203" spans="1:9" ht="12.75">
      <c r="A203" s="16"/>
      <c r="B203" s="17"/>
      <c r="C203" s="17"/>
      <c r="D203" s="17"/>
      <c r="E203" s="17"/>
      <c r="F203" s="17"/>
      <c r="G203" s="27"/>
      <c r="H203" s="17"/>
      <c r="I203" s="27"/>
    </row>
    <row r="204" spans="1:7" ht="12.75">
      <c r="A204" s="102" t="s">
        <v>92</v>
      </c>
      <c r="B204" s="103"/>
      <c r="C204" s="103"/>
      <c r="D204" s="103"/>
      <c r="E204" s="103"/>
      <c r="F204" s="103"/>
      <c r="G204" s="104"/>
    </row>
    <row r="205" spans="1:7" ht="12.75">
      <c r="A205" s="99" t="s">
        <v>141</v>
      </c>
      <c r="B205" s="100"/>
      <c r="C205" s="100"/>
      <c r="D205" s="100"/>
      <c r="E205" s="100"/>
      <c r="F205" s="100"/>
      <c r="G205" s="101"/>
    </row>
    <row r="206" spans="1:9" ht="12.75">
      <c r="A206" s="94" t="s">
        <v>4</v>
      </c>
      <c r="B206" s="94" t="s">
        <v>5</v>
      </c>
      <c r="C206" s="94" t="s">
        <v>6</v>
      </c>
      <c r="D206" s="94" t="s">
        <v>155</v>
      </c>
      <c r="E206" s="94" t="s">
        <v>7</v>
      </c>
      <c r="F206" s="94" t="s">
        <v>8</v>
      </c>
      <c r="G206" s="30" t="s">
        <v>136</v>
      </c>
      <c r="H206" s="94" t="s">
        <v>137</v>
      </c>
      <c r="I206" s="30" t="s">
        <v>138</v>
      </c>
    </row>
    <row r="207" spans="1:9" ht="13.5" thickBot="1">
      <c r="A207" s="95"/>
      <c r="B207" s="95"/>
      <c r="C207" s="95"/>
      <c r="D207" s="95"/>
      <c r="E207" s="95"/>
      <c r="F207" s="95"/>
      <c r="G207" s="34"/>
      <c r="H207" s="95"/>
      <c r="I207" s="34" t="s">
        <v>139</v>
      </c>
    </row>
    <row r="208" spans="1:9" ht="14.25" thickBot="1" thickTop="1">
      <c r="A208" s="31">
        <v>1</v>
      </c>
      <c r="B208" s="32">
        <v>193</v>
      </c>
      <c r="C208" s="32" t="s">
        <v>90</v>
      </c>
      <c r="D208" s="31">
        <v>1984</v>
      </c>
      <c r="E208" s="32" t="s">
        <v>50</v>
      </c>
      <c r="F208" s="36">
        <v>0.024153935185185185</v>
      </c>
      <c r="G208" s="29" t="s">
        <v>148</v>
      </c>
      <c r="H208" s="31" t="s">
        <v>11</v>
      </c>
      <c r="I208" s="42">
        <f>SUM(F208/10.15)</f>
        <v>0.002379698047801496</v>
      </c>
    </row>
    <row r="209" spans="1:9" ht="14.25" thickBot="1" thickTop="1">
      <c r="A209" s="16">
        <v>2</v>
      </c>
      <c r="B209" s="17">
        <v>127</v>
      </c>
      <c r="C209" s="17" t="s">
        <v>85</v>
      </c>
      <c r="D209" s="16">
        <v>1971</v>
      </c>
      <c r="E209" s="17" t="s">
        <v>17</v>
      </c>
      <c r="F209" s="23">
        <v>0.024444444444444446</v>
      </c>
      <c r="G209" s="29" t="s">
        <v>148</v>
      </c>
      <c r="H209" s="16" t="s">
        <v>18</v>
      </c>
      <c r="I209" s="42">
        <f aca="true" t="shared" si="3" ref="I209:I216">SUM(F209/10.15)</f>
        <v>0.00240831964969896</v>
      </c>
    </row>
    <row r="210" spans="1:9" ht="14.25" thickBot="1" thickTop="1">
      <c r="A210" s="16">
        <v>3</v>
      </c>
      <c r="B210" s="17">
        <v>128</v>
      </c>
      <c r="C210" s="17" t="s">
        <v>86</v>
      </c>
      <c r="D210" s="16">
        <v>1971</v>
      </c>
      <c r="E210" s="17" t="s">
        <v>17</v>
      </c>
      <c r="F210" s="23">
        <v>0.024907407407407406</v>
      </c>
      <c r="G210" s="29" t="s">
        <v>148</v>
      </c>
      <c r="H210" s="16" t="s">
        <v>21</v>
      </c>
      <c r="I210" s="42">
        <f t="shared" si="3"/>
        <v>0.0024539317642765916</v>
      </c>
    </row>
    <row r="211" spans="1:9" ht="14.25" thickBot="1" thickTop="1">
      <c r="A211" s="16">
        <v>4</v>
      </c>
      <c r="B211" s="17">
        <v>130</v>
      </c>
      <c r="C211" s="17" t="s">
        <v>88</v>
      </c>
      <c r="D211" s="16">
        <v>1984</v>
      </c>
      <c r="E211" s="17" t="s">
        <v>17</v>
      </c>
      <c r="F211" s="23">
        <v>0.025083333333333332</v>
      </c>
      <c r="G211" s="29" t="s">
        <v>148</v>
      </c>
      <c r="H211" s="16">
        <v>4</v>
      </c>
      <c r="I211" s="42">
        <f t="shared" si="3"/>
        <v>0.0024712643678160917</v>
      </c>
    </row>
    <row r="212" spans="1:9" ht="14.25" thickBot="1" thickTop="1">
      <c r="A212" s="16">
        <v>5</v>
      </c>
      <c r="B212" s="17">
        <v>126</v>
      </c>
      <c r="C212" s="17" t="s">
        <v>83</v>
      </c>
      <c r="D212" s="16">
        <v>1980</v>
      </c>
      <c r="E212" s="17" t="s">
        <v>84</v>
      </c>
      <c r="F212" s="23">
        <v>0.026021990740740738</v>
      </c>
      <c r="G212" s="29" t="s">
        <v>148</v>
      </c>
      <c r="H212" s="16">
        <v>5</v>
      </c>
      <c r="I212" s="42">
        <f t="shared" si="3"/>
        <v>0.00256374293012224</v>
      </c>
    </row>
    <row r="213" spans="1:9" ht="14.25" thickBot="1" thickTop="1">
      <c r="A213" s="16">
        <v>6</v>
      </c>
      <c r="B213" s="17">
        <v>129</v>
      </c>
      <c r="C213" s="17" t="s">
        <v>87</v>
      </c>
      <c r="D213" s="16">
        <v>1984</v>
      </c>
      <c r="E213" s="17" t="s">
        <v>17</v>
      </c>
      <c r="F213" s="23">
        <v>0.026488425925925926</v>
      </c>
      <c r="G213" s="29" t="s">
        <v>148</v>
      </c>
      <c r="H213" s="16">
        <v>6</v>
      </c>
      <c r="I213" s="42">
        <f t="shared" si="3"/>
        <v>0.0026096971355592043</v>
      </c>
    </row>
    <row r="214" spans="1:9" ht="14.25" thickBot="1" thickTop="1">
      <c r="A214" s="16">
        <v>7</v>
      </c>
      <c r="B214" s="17">
        <v>191</v>
      </c>
      <c r="C214" s="17" t="s">
        <v>89</v>
      </c>
      <c r="D214" s="16">
        <v>1985</v>
      </c>
      <c r="E214" s="17" t="s">
        <v>79</v>
      </c>
      <c r="F214" s="23">
        <v>0.026810185185185187</v>
      </c>
      <c r="G214" s="29" t="s">
        <v>148</v>
      </c>
      <c r="H214" s="16">
        <v>7</v>
      </c>
      <c r="I214" s="42">
        <f t="shared" si="3"/>
        <v>0.002641397555190659</v>
      </c>
    </row>
    <row r="215" spans="1:9" ht="14.25" thickBot="1" thickTop="1">
      <c r="A215" s="16">
        <v>8</v>
      </c>
      <c r="B215" s="17">
        <v>195</v>
      </c>
      <c r="C215" s="17" t="s">
        <v>91</v>
      </c>
      <c r="D215" s="16">
        <v>1974</v>
      </c>
      <c r="E215" s="17" t="s">
        <v>17</v>
      </c>
      <c r="F215" s="23">
        <v>0.030591435185185187</v>
      </c>
      <c r="G215" s="29" t="s">
        <v>148</v>
      </c>
      <c r="H215" s="16">
        <v>8</v>
      </c>
      <c r="I215" s="42">
        <f t="shared" si="3"/>
        <v>0.0030139345010034664</v>
      </c>
    </row>
    <row r="216" spans="1:9" ht="13.5" thickTop="1">
      <c r="A216" s="16">
        <v>9</v>
      </c>
      <c r="B216" s="17">
        <v>123</v>
      </c>
      <c r="C216" s="17" t="s">
        <v>82</v>
      </c>
      <c r="D216" s="16">
        <v>1988</v>
      </c>
      <c r="E216" s="17" t="s">
        <v>13</v>
      </c>
      <c r="F216" s="23">
        <v>0.03996643518518519</v>
      </c>
      <c r="G216" s="29" t="s">
        <v>148</v>
      </c>
      <c r="H216" s="16">
        <v>9</v>
      </c>
      <c r="I216" s="42">
        <f t="shared" si="3"/>
        <v>0.003937579821200511</v>
      </c>
    </row>
    <row r="217" spans="1:9" ht="12.75">
      <c r="A217" s="16"/>
      <c r="B217" s="17"/>
      <c r="C217" s="17"/>
      <c r="D217" s="17"/>
      <c r="E217" s="17"/>
      <c r="F217" s="17"/>
      <c r="G217" s="27"/>
      <c r="H217" s="17"/>
      <c r="I217" s="27"/>
    </row>
    <row r="219" spans="1:7" ht="12.75">
      <c r="A219" s="8"/>
      <c r="B219" s="7"/>
      <c r="C219" s="7"/>
      <c r="D219" s="7"/>
      <c r="E219" s="7"/>
      <c r="F219" s="7"/>
      <c r="G219" s="7"/>
    </row>
    <row r="220" spans="2:7" ht="12.75">
      <c r="B220" s="6" t="s">
        <v>93</v>
      </c>
      <c r="C220" s="7"/>
      <c r="D220" s="7"/>
      <c r="E220" s="7"/>
      <c r="F220" s="7"/>
      <c r="G220" s="7"/>
    </row>
    <row r="221" spans="1:7" ht="12.75">
      <c r="A221" s="14" t="s">
        <v>94</v>
      </c>
      <c r="B221" s="7"/>
      <c r="C221" s="7"/>
      <c r="D221" s="7"/>
      <c r="E221" s="7"/>
      <c r="F221" s="7"/>
      <c r="G221" s="7"/>
    </row>
    <row r="222" spans="1:7" ht="12.75">
      <c r="A222" s="9"/>
      <c r="B222" s="44" t="s">
        <v>141</v>
      </c>
      <c r="C222" s="7"/>
      <c r="D222" s="7"/>
      <c r="E222" s="7"/>
      <c r="F222" s="7"/>
      <c r="G222" s="7"/>
    </row>
    <row r="223" spans="1:9" ht="12.75">
      <c r="A223" s="94" t="s">
        <v>4</v>
      </c>
      <c r="B223" s="94" t="s">
        <v>5</v>
      </c>
      <c r="C223" s="94" t="s">
        <v>6</v>
      </c>
      <c r="D223" s="94" t="s">
        <v>155</v>
      </c>
      <c r="E223" s="94" t="s">
        <v>7</v>
      </c>
      <c r="F223" s="94" t="s">
        <v>8</v>
      </c>
      <c r="G223" s="30" t="s">
        <v>136</v>
      </c>
      <c r="H223" s="94" t="s">
        <v>137</v>
      </c>
      <c r="I223" s="30" t="s">
        <v>138</v>
      </c>
    </row>
    <row r="224" spans="1:9" ht="13.5" thickBot="1">
      <c r="A224" s="95"/>
      <c r="B224" s="95"/>
      <c r="C224" s="95"/>
      <c r="D224" s="95"/>
      <c r="E224" s="95"/>
      <c r="F224" s="95"/>
      <c r="G224" s="34"/>
      <c r="H224" s="95"/>
      <c r="I224" s="34" t="s">
        <v>139</v>
      </c>
    </row>
    <row r="225" spans="1:9" ht="14.25" thickBot="1" thickTop="1">
      <c r="A225" s="31">
        <v>1</v>
      </c>
      <c r="B225" s="32">
        <v>132</v>
      </c>
      <c r="C225" s="32" t="s">
        <v>96</v>
      </c>
      <c r="D225" s="32">
        <v>1967</v>
      </c>
      <c r="E225" s="32" t="s">
        <v>17</v>
      </c>
      <c r="F225" s="33">
        <v>0.029611111111111112</v>
      </c>
      <c r="G225" s="29" t="s">
        <v>147</v>
      </c>
      <c r="H225" s="31" t="s">
        <v>11</v>
      </c>
      <c r="I225" s="43">
        <f>SUM(F225/10.15)</f>
        <v>0.002917350848385331</v>
      </c>
    </row>
    <row r="226" spans="1:9" ht="13.5" thickTop="1">
      <c r="A226" s="16">
        <v>2</v>
      </c>
      <c r="B226" s="17">
        <v>131</v>
      </c>
      <c r="C226" s="17" t="s">
        <v>95</v>
      </c>
      <c r="D226" s="17">
        <v>1969</v>
      </c>
      <c r="E226" s="17" t="s">
        <v>60</v>
      </c>
      <c r="F226" s="22">
        <v>0.03933449074074074</v>
      </c>
      <c r="G226" s="28" t="s">
        <v>147</v>
      </c>
      <c r="H226" s="16" t="s">
        <v>18</v>
      </c>
      <c r="I226" s="43">
        <f>SUM(F226/10.15)</f>
        <v>0.003875319284802043</v>
      </c>
    </row>
    <row r="227" spans="1:9" ht="12.75">
      <c r="A227" s="98"/>
      <c r="B227" s="98"/>
      <c r="C227" s="98"/>
      <c r="D227" s="98"/>
      <c r="E227" s="98"/>
      <c r="F227" s="98"/>
      <c r="G227" s="98"/>
      <c r="I227" s="38"/>
    </row>
    <row r="228" spans="2:9" ht="12.75">
      <c r="B228" s="6" t="s">
        <v>97</v>
      </c>
      <c r="C228" s="7"/>
      <c r="D228" s="7"/>
      <c r="E228" s="7"/>
      <c r="F228" s="7"/>
      <c r="G228" s="7"/>
      <c r="I228" s="38"/>
    </row>
    <row r="229" spans="1:7" ht="12.75">
      <c r="A229" s="8"/>
      <c r="B229" s="44" t="s">
        <v>141</v>
      </c>
      <c r="C229" s="7"/>
      <c r="D229" s="7"/>
      <c r="E229" s="7"/>
      <c r="F229" s="7"/>
      <c r="G229" s="7"/>
    </row>
    <row r="230" spans="1:9" ht="12.75">
      <c r="A230" s="94" t="s">
        <v>4</v>
      </c>
      <c r="B230" s="94" t="s">
        <v>5</v>
      </c>
      <c r="C230" s="94" t="s">
        <v>6</v>
      </c>
      <c r="D230" s="94" t="s">
        <v>155</v>
      </c>
      <c r="E230" s="94" t="s">
        <v>7</v>
      </c>
      <c r="F230" s="94" t="s">
        <v>8</v>
      </c>
      <c r="G230" s="30" t="s">
        <v>136</v>
      </c>
      <c r="H230" s="94" t="s">
        <v>137</v>
      </c>
      <c r="I230" s="30" t="s">
        <v>138</v>
      </c>
    </row>
    <row r="231" spans="1:9" ht="13.5" thickBot="1">
      <c r="A231" s="95"/>
      <c r="B231" s="95"/>
      <c r="C231" s="95"/>
      <c r="D231" s="95"/>
      <c r="E231" s="95"/>
      <c r="F231" s="95"/>
      <c r="G231" s="34"/>
      <c r="H231" s="95"/>
      <c r="I231" s="34" t="s">
        <v>139</v>
      </c>
    </row>
    <row r="232" spans="1:9" ht="14.25" thickBot="1" thickTop="1">
      <c r="A232" s="31">
        <v>10</v>
      </c>
      <c r="B232" s="32">
        <v>125</v>
      </c>
      <c r="C232" s="32" t="s">
        <v>111</v>
      </c>
      <c r="D232" s="31">
        <v>1967</v>
      </c>
      <c r="E232" s="32" t="s">
        <v>112</v>
      </c>
      <c r="F232" s="36">
        <v>0.024564814814814817</v>
      </c>
      <c r="G232" s="29" t="s">
        <v>146</v>
      </c>
      <c r="H232" s="31" t="s">
        <v>11</v>
      </c>
      <c r="I232" s="43">
        <f>SUM(F232/10.15)</f>
        <v>0.0024201787994891444</v>
      </c>
    </row>
    <row r="233" spans="1:9" ht="14.25" thickBot="1" thickTop="1">
      <c r="A233" s="16">
        <v>2</v>
      </c>
      <c r="B233" s="17">
        <v>137</v>
      </c>
      <c r="C233" s="17" t="s">
        <v>100</v>
      </c>
      <c r="D233" s="16">
        <v>1961</v>
      </c>
      <c r="E233" s="17" t="s">
        <v>79</v>
      </c>
      <c r="F233" s="23">
        <v>0.025278935185185186</v>
      </c>
      <c r="G233" s="29" t="s">
        <v>146</v>
      </c>
      <c r="H233" s="16" t="s">
        <v>18</v>
      </c>
      <c r="I233" s="43">
        <f aca="true" t="shared" si="4" ref="I233:I241">SUM(F233/10.15)</f>
        <v>0.002490535486225141</v>
      </c>
    </row>
    <row r="234" spans="1:9" ht="14.25" thickBot="1" thickTop="1">
      <c r="A234" s="16">
        <v>9</v>
      </c>
      <c r="B234" s="17">
        <v>196</v>
      </c>
      <c r="C234" s="17" t="s">
        <v>110</v>
      </c>
      <c r="D234" s="16">
        <v>1960</v>
      </c>
      <c r="E234" s="17" t="s">
        <v>106</v>
      </c>
      <c r="F234" s="24">
        <v>0.028187500000000004</v>
      </c>
      <c r="G234" s="29" t="s">
        <v>146</v>
      </c>
      <c r="H234" s="16" t="s">
        <v>21</v>
      </c>
      <c r="I234" s="43">
        <f t="shared" si="4"/>
        <v>0.0027770935960591135</v>
      </c>
    </row>
    <row r="235" spans="1:9" ht="14.25" thickBot="1" thickTop="1">
      <c r="A235" s="16">
        <v>7</v>
      </c>
      <c r="B235" s="17">
        <v>200</v>
      </c>
      <c r="C235" s="17" t="s">
        <v>108</v>
      </c>
      <c r="D235" s="16">
        <v>1966</v>
      </c>
      <c r="E235" s="17" t="s">
        <v>17</v>
      </c>
      <c r="F235" s="23">
        <v>0.02859259259259259</v>
      </c>
      <c r="G235" s="29" t="s">
        <v>146</v>
      </c>
      <c r="H235" s="16">
        <v>4</v>
      </c>
      <c r="I235" s="43">
        <f t="shared" si="4"/>
        <v>0.0028170041963145407</v>
      </c>
    </row>
    <row r="236" spans="1:9" ht="14.25" thickBot="1" thickTop="1">
      <c r="A236" s="16">
        <v>5</v>
      </c>
      <c r="B236" s="17">
        <v>140</v>
      </c>
      <c r="C236" s="17" t="s">
        <v>105</v>
      </c>
      <c r="D236" s="16">
        <v>1965</v>
      </c>
      <c r="E236" s="17" t="s">
        <v>106</v>
      </c>
      <c r="F236" s="23">
        <v>0.02979398148148148</v>
      </c>
      <c r="G236" s="29" t="s">
        <v>146</v>
      </c>
      <c r="H236" s="16">
        <v>5</v>
      </c>
      <c r="I236" s="43">
        <f t="shared" si="4"/>
        <v>0.0029353676336434957</v>
      </c>
    </row>
    <row r="237" spans="1:9" ht="14.25" thickBot="1" thickTop="1">
      <c r="A237" s="16">
        <v>3</v>
      </c>
      <c r="B237" s="17">
        <v>138</v>
      </c>
      <c r="C237" s="17" t="s">
        <v>101</v>
      </c>
      <c r="D237" s="16">
        <v>1968</v>
      </c>
      <c r="E237" s="17" t="s">
        <v>102</v>
      </c>
      <c r="F237" s="23">
        <v>0.030050925925925925</v>
      </c>
      <c r="G237" s="29" t="s">
        <v>146</v>
      </c>
      <c r="H237" s="16">
        <v>6</v>
      </c>
      <c r="I237" s="43">
        <f t="shared" si="4"/>
        <v>0.0029606823572340814</v>
      </c>
    </row>
    <row r="238" spans="1:9" ht="14.25" thickBot="1" thickTop="1">
      <c r="A238" s="16">
        <v>4</v>
      </c>
      <c r="B238" s="17">
        <v>139</v>
      </c>
      <c r="C238" s="17" t="s">
        <v>103</v>
      </c>
      <c r="D238" s="16">
        <v>1963</v>
      </c>
      <c r="E238" s="17" t="s">
        <v>104</v>
      </c>
      <c r="F238" s="23">
        <v>0.03242361111111111</v>
      </c>
      <c r="G238" s="29" t="s">
        <v>146</v>
      </c>
      <c r="H238" s="16">
        <v>7</v>
      </c>
      <c r="I238" s="43">
        <f t="shared" si="4"/>
        <v>0.003194444444444444</v>
      </c>
    </row>
    <row r="239" spans="1:9" ht="14.25" thickBot="1" thickTop="1">
      <c r="A239" s="16">
        <v>1</v>
      </c>
      <c r="B239" s="17">
        <v>136</v>
      </c>
      <c r="C239" s="17" t="s">
        <v>98</v>
      </c>
      <c r="D239" s="16">
        <v>1961</v>
      </c>
      <c r="E239" s="17" t="s">
        <v>99</v>
      </c>
      <c r="F239" s="23">
        <v>0.03290509259259259</v>
      </c>
      <c r="G239" s="29" t="s">
        <v>146</v>
      </c>
      <c r="H239" s="16">
        <v>8</v>
      </c>
      <c r="I239" s="43">
        <f t="shared" si="4"/>
        <v>0.0032418810436051814</v>
      </c>
    </row>
    <row r="240" spans="1:9" ht="14.25" thickBot="1" thickTop="1">
      <c r="A240" s="16">
        <v>8</v>
      </c>
      <c r="B240" s="17">
        <v>194</v>
      </c>
      <c r="C240" s="17" t="s">
        <v>109</v>
      </c>
      <c r="D240" s="16">
        <v>1963</v>
      </c>
      <c r="E240" s="17" t="s">
        <v>17</v>
      </c>
      <c r="F240" s="23">
        <v>0.03326388888888889</v>
      </c>
      <c r="G240" s="29" t="s">
        <v>146</v>
      </c>
      <c r="H240" s="16">
        <v>9</v>
      </c>
      <c r="I240" s="43">
        <f t="shared" si="4"/>
        <v>0.0032772304324028465</v>
      </c>
    </row>
    <row r="241" spans="1:9" ht="13.5" thickTop="1">
      <c r="A241" s="16">
        <v>6</v>
      </c>
      <c r="B241" s="17">
        <v>141</v>
      </c>
      <c r="C241" s="17" t="s">
        <v>107</v>
      </c>
      <c r="D241" s="16">
        <v>1969</v>
      </c>
      <c r="E241" s="17" t="s">
        <v>17</v>
      </c>
      <c r="F241" s="23">
        <v>0.03488078703703704</v>
      </c>
      <c r="G241" s="29" t="s">
        <v>146</v>
      </c>
      <c r="H241" s="26">
        <v>10</v>
      </c>
      <c r="I241" s="43">
        <f t="shared" si="4"/>
        <v>0.003436530742565225</v>
      </c>
    </row>
    <row r="242" spans="1:7" ht="12.75">
      <c r="A242" s="8"/>
      <c r="B242" s="7"/>
      <c r="C242" s="7"/>
      <c r="D242" s="7"/>
      <c r="E242" s="7"/>
      <c r="F242" s="7"/>
      <c r="G242" s="7"/>
    </row>
    <row r="243" spans="1:7" ht="12.75">
      <c r="A243" s="8"/>
      <c r="B243" s="7"/>
      <c r="C243" s="7"/>
      <c r="D243" s="7"/>
      <c r="E243" s="7"/>
      <c r="F243" s="7"/>
      <c r="G243" s="7"/>
    </row>
    <row r="244" spans="2:7" ht="12.75">
      <c r="B244" s="6" t="s">
        <v>133</v>
      </c>
      <c r="C244" s="7"/>
      <c r="D244" s="7"/>
      <c r="E244" s="7"/>
      <c r="F244" s="7"/>
      <c r="G244" s="7"/>
    </row>
    <row r="245" spans="1:7" ht="12.75">
      <c r="A245" s="8"/>
      <c r="B245" s="7"/>
      <c r="C245" s="7"/>
      <c r="D245" s="7"/>
      <c r="E245" s="7"/>
      <c r="F245" s="7"/>
      <c r="G245" s="7"/>
    </row>
    <row r="246" spans="1:7" ht="12.75">
      <c r="A246" s="8"/>
      <c r="B246" s="44" t="s">
        <v>141</v>
      </c>
      <c r="C246" s="7"/>
      <c r="D246" s="7"/>
      <c r="E246" s="7"/>
      <c r="F246" s="7"/>
      <c r="G246" s="7"/>
    </row>
    <row r="247" spans="1:9" ht="12.75">
      <c r="A247" s="94" t="s">
        <v>4</v>
      </c>
      <c r="B247" s="94" t="s">
        <v>5</v>
      </c>
      <c r="C247" s="94" t="s">
        <v>6</v>
      </c>
      <c r="D247" s="94" t="s">
        <v>155</v>
      </c>
      <c r="E247" s="94" t="s">
        <v>7</v>
      </c>
      <c r="F247" s="96"/>
      <c r="G247" s="30" t="s">
        <v>136</v>
      </c>
      <c r="H247" s="94" t="s">
        <v>137</v>
      </c>
      <c r="I247" s="30" t="s">
        <v>138</v>
      </c>
    </row>
    <row r="248" spans="1:9" ht="13.5" thickBot="1">
      <c r="A248" s="95"/>
      <c r="B248" s="95"/>
      <c r="C248" s="95"/>
      <c r="D248" s="95"/>
      <c r="E248" s="95"/>
      <c r="F248" s="97"/>
      <c r="G248" s="34"/>
      <c r="H248" s="95"/>
      <c r="I248" s="34" t="s">
        <v>139</v>
      </c>
    </row>
    <row r="249" spans="1:9" ht="13.5" thickTop="1">
      <c r="A249" s="31">
        <v>1</v>
      </c>
      <c r="B249" s="32">
        <v>142</v>
      </c>
      <c r="C249" s="32" t="s">
        <v>113</v>
      </c>
      <c r="D249" s="31">
        <v>1961</v>
      </c>
      <c r="E249" s="32" t="s">
        <v>84</v>
      </c>
      <c r="F249" s="33">
        <v>0.029925925925925925</v>
      </c>
      <c r="G249" s="29" t="s">
        <v>145</v>
      </c>
      <c r="H249" s="32" t="s">
        <v>11</v>
      </c>
      <c r="I249" s="43">
        <f>SUM(F249/10.15)</f>
        <v>0.0029483670862981205</v>
      </c>
    </row>
    <row r="250" spans="1:9" ht="12.75">
      <c r="A250" s="16"/>
      <c r="B250" s="17"/>
      <c r="C250" s="17"/>
      <c r="D250" s="17"/>
      <c r="E250" s="17"/>
      <c r="F250" s="17"/>
      <c r="G250" s="27"/>
      <c r="H250" s="17"/>
      <c r="I250" s="27"/>
    </row>
    <row r="251" spans="1:9" ht="12.75">
      <c r="A251" s="9"/>
      <c r="B251" s="7"/>
      <c r="C251" s="7"/>
      <c r="D251" s="7"/>
      <c r="E251" s="7"/>
      <c r="F251" s="7"/>
      <c r="H251" s="7"/>
      <c r="I251" s="38"/>
    </row>
    <row r="252" spans="2:9" ht="12.75">
      <c r="B252" s="6" t="s">
        <v>114</v>
      </c>
      <c r="C252" s="7"/>
      <c r="D252" s="7"/>
      <c r="E252" s="7"/>
      <c r="F252" s="7"/>
      <c r="H252" s="7"/>
      <c r="I252" s="38"/>
    </row>
    <row r="253" spans="1:8" ht="12.75">
      <c r="A253" s="9"/>
      <c r="B253" s="44" t="s">
        <v>141</v>
      </c>
      <c r="C253" s="7"/>
      <c r="D253" s="7"/>
      <c r="E253" s="7"/>
      <c r="F253" s="7"/>
      <c r="H253" s="7"/>
    </row>
    <row r="254" spans="1:9" ht="12.75">
      <c r="A254" s="94" t="s">
        <v>4</v>
      </c>
      <c r="B254" s="94" t="s">
        <v>5</v>
      </c>
      <c r="C254" s="94" t="s">
        <v>6</v>
      </c>
      <c r="D254" s="94" t="s">
        <v>155</v>
      </c>
      <c r="E254" s="94" t="s">
        <v>7</v>
      </c>
      <c r="F254" s="94" t="s">
        <v>8</v>
      </c>
      <c r="G254" s="30" t="s">
        <v>136</v>
      </c>
      <c r="H254" s="94" t="s">
        <v>137</v>
      </c>
      <c r="I254" s="30" t="s">
        <v>138</v>
      </c>
    </row>
    <row r="255" spans="1:9" ht="13.5" thickBot="1">
      <c r="A255" s="95"/>
      <c r="B255" s="95"/>
      <c r="C255" s="95"/>
      <c r="D255" s="95"/>
      <c r="E255" s="95"/>
      <c r="F255" s="95"/>
      <c r="G255" s="34"/>
      <c r="H255" s="95"/>
      <c r="I255" s="34" t="s">
        <v>139</v>
      </c>
    </row>
    <row r="256" spans="1:9" ht="14.25" thickBot="1" thickTop="1">
      <c r="A256" s="31">
        <v>1</v>
      </c>
      <c r="B256" s="32">
        <v>151</v>
      </c>
      <c r="C256" s="32" t="s">
        <v>123</v>
      </c>
      <c r="D256" s="31">
        <v>1957</v>
      </c>
      <c r="E256" s="32" t="s">
        <v>124</v>
      </c>
      <c r="F256" s="33">
        <v>0.029792824074074072</v>
      </c>
      <c r="G256" s="29" t="s">
        <v>144</v>
      </c>
      <c r="H256" s="31" t="s">
        <v>11</v>
      </c>
      <c r="I256" s="43">
        <f>SUM(F256/10.15)</f>
        <v>0.0029352536033570515</v>
      </c>
    </row>
    <row r="257" spans="1:9" ht="14.25" thickBot="1" thickTop="1">
      <c r="A257" s="16">
        <v>2</v>
      </c>
      <c r="B257" s="17">
        <v>147</v>
      </c>
      <c r="C257" s="17" t="s">
        <v>117</v>
      </c>
      <c r="D257" s="16">
        <v>1954</v>
      </c>
      <c r="E257" s="17" t="s">
        <v>102</v>
      </c>
      <c r="F257" s="15">
        <v>0.03189583333333333</v>
      </c>
      <c r="G257" s="29" t="s">
        <v>144</v>
      </c>
      <c r="H257" s="16" t="s">
        <v>18</v>
      </c>
      <c r="I257" s="43">
        <f aca="true" t="shared" si="5" ref="I257:I262">SUM(F257/10.15)</f>
        <v>0.0031424466338259437</v>
      </c>
    </row>
    <row r="258" spans="1:9" ht="14.25" thickBot="1" thickTop="1">
      <c r="A258" s="16">
        <v>3</v>
      </c>
      <c r="B258" s="17">
        <v>150</v>
      </c>
      <c r="C258" s="17" t="s">
        <v>121</v>
      </c>
      <c r="D258" s="16">
        <v>1943</v>
      </c>
      <c r="E258" s="17" t="s">
        <v>122</v>
      </c>
      <c r="F258" s="15">
        <v>0.03849652777777778</v>
      </c>
      <c r="G258" s="29" t="s">
        <v>144</v>
      </c>
      <c r="H258" s="16" t="s">
        <v>21</v>
      </c>
      <c r="I258" s="43">
        <f t="shared" si="5"/>
        <v>0.00379276135741653</v>
      </c>
    </row>
    <row r="259" spans="1:9" ht="14.25" thickBot="1" thickTop="1">
      <c r="A259" s="16">
        <v>4</v>
      </c>
      <c r="B259" s="17">
        <v>197</v>
      </c>
      <c r="C259" s="17" t="s">
        <v>125</v>
      </c>
      <c r="D259" s="16">
        <v>1943</v>
      </c>
      <c r="E259" s="17" t="s">
        <v>124</v>
      </c>
      <c r="F259" s="15">
        <v>0.03849768518518518</v>
      </c>
      <c r="G259" s="29" t="s">
        <v>144</v>
      </c>
      <c r="H259" s="16">
        <v>4</v>
      </c>
      <c r="I259" s="43">
        <f t="shared" si="5"/>
        <v>0.0037928753877029737</v>
      </c>
    </row>
    <row r="260" spans="1:9" ht="27" thickBot="1" thickTop="1">
      <c r="A260" s="16">
        <v>5</v>
      </c>
      <c r="B260" s="17">
        <v>148</v>
      </c>
      <c r="C260" s="17" t="s">
        <v>118</v>
      </c>
      <c r="D260" s="16">
        <v>1950</v>
      </c>
      <c r="E260" s="17" t="s">
        <v>119</v>
      </c>
      <c r="F260" s="15">
        <v>0.03933449074074074</v>
      </c>
      <c r="G260" s="29" t="s">
        <v>144</v>
      </c>
      <c r="H260" s="16">
        <v>5</v>
      </c>
      <c r="I260" s="43">
        <f t="shared" si="5"/>
        <v>0.003875319284802043</v>
      </c>
    </row>
    <row r="261" spans="1:9" ht="27" thickBot="1" thickTop="1">
      <c r="A261" s="16">
        <v>6</v>
      </c>
      <c r="B261" s="17">
        <v>146</v>
      </c>
      <c r="C261" s="17" t="s">
        <v>115</v>
      </c>
      <c r="D261" s="16">
        <v>1947</v>
      </c>
      <c r="E261" s="17" t="s">
        <v>116</v>
      </c>
      <c r="F261" s="15">
        <v>0.04130787037037037</v>
      </c>
      <c r="G261" s="29" t="s">
        <v>144</v>
      </c>
      <c r="H261" s="16">
        <v>6</v>
      </c>
      <c r="I261" s="43">
        <f t="shared" si="5"/>
        <v>0.004069740923189199</v>
      </c>
    </row>
    <row r="262" spans="1:9" ht="13.5" thickTop="1">
      <c r="A262" s="16">
        <v>7</v>
      </c>
      <c r="B262" s="17">
        <v>149</v>
      </c>
      <c r="C262" s="17" t="s">
        <v>120</v>
      </c>
      <c r="D262" s="16">
        <v>1939</v>
      </c>
      <c r="E262" s="17" t="s">
        <v>17</v>
      </c>
      <c r="F262" s="20">
        <v>0.045844907407407404</v>
      </c>
      <c r="G262" s="29" t="s">
        <v>144</v>
      </c>
      <c r="H262" s="16">
        <v>7</v>
      </c>
      <c r="I262" s="43">
        <f t="shared" si="5"/>
        <v>0.00451673964604999</v>
      </c>
    </row>
    <row r="263" spans="1:9" ht="12.75">
      <c r="A263" s="16">
        <v>8</v>
      </c>
      <c r="B263" s="17">
        <v>198</v>
      </c>
      <c r="C263" s="17" t="s">
        <v>126</v>
      </c>
      <c r="D263" s="16">
        <v>1957</v>
      </c>
      <c r="E263" s="17" t="s">
        <v>1</v>
      </c>
      <c r="F263" s="17" t="s">
        <v>127</v>
      </c>
      <c r="G263" s="27"/>
      <c r="H263" s="17"/>
      <c r="I263" s="27"/>
    </row>
    <row r="264" spans="1:8" ht="12.75">
      <c r="A264" s="9"/>
      <c r="B264" s="7"/>
      <c r="C264" s="7"/>
      <c r="D264" s="7"/>
      <c r="E264" s="7"/>
      <c r="F264" s="7"/>
      <c r="H264" s="7"/>
    </row>
    <row r="265" spans="2:8" ht="12.75">
      <c r="B265" s="6" t="s">
        <v>128</v>
      </c>
      <c r="C265" s="7"/>
      <c r="D265" s="44" t="s">
        <v>140</v>
      </c>
      <c r="E265" s="7"/>
      <c r="F265" s="7"/>
      <c r="H265" s="7"/>
    </row>
    <row r="266" spans="1:9" ht="12.75">
      <c r="A266" s="94" t="s">
        <v>4</v>
      </c>
      <c r="B266" s="94" t="s">
        <v>5</v>
      </c>
      <c r="C266" s="94" t="s">
        <v>6</v>
      </c>
      <c r="D266" s="94" t="s">
        <v>155</v>
      </c>
      <c r="E266" s="94" t="s">
        <v>7</v>
      </c>
      <c r="F266" s="94" t="s">
        <v>8</v>
      </c>
      <c r="G266" s="30" t="s">
        <v>136</v>
      </c>
      <c r="H266" s="94" t="s">
        <v>137</v>
      </c>
      <c r="I266" s="30" t="s">
        <v>138</v>
      </c>
    </row>
    <row r="267" spans="1:9" ht="13.5" thickBot="1">
      <c r="A267" s="95"/>
      <c r="B267" s="95"/>
      <c r="C267" s="95"/>
      <c r="D267" s="95"/>
      <c r="E267" s="95"/>
      <c r="F267" s="95"/>
      <c r="G267" s="34"/>
      <c r="H267" s="95"/>
      <c r="I267" s="34" t="s">
        <v>139</v>
      </c>
    </row>
    <row r="268" spans="1:9" ht="14.25" thickBot="1" thickTop="1">
      <c r="A268" s="31">
        <v>1</v>
      </c>
      <c r="B268" s="32">
        <v>63</v>
      </c>
      <c r="C268" s="32" t="s">
        <v>129</v>
      </c>
      <c r="D268" s="31">
        <v>1889</v>
      </c>
      <c r="E268" s="32" t="s">
        <v>1</v>
      </c>
      <c r="F268" s="33">
        <v>0.019976851851851853</v>
      </c>
      <c r="G268" s="29" t="s">
        <v>143</v>
      </c>
      <c r="H268" s="39">
        <v>1</v>
      </c>
      <c r="I268" s="43">
        <f>SUM(F268/5.075)</f>
        <v>0.003936325488049626</v>
      </c>
    </row>
    <row r="269" spans="1:9" ht="14.25" thickBot="1" thickTop="1">
      <c r="A269" s="16">
        <v>2</v>
      </c>
      <c r="B269" s="17">
        <v>64</v>
      </c>
      <c r="C269" s="17" t="s">
        <v>130</v>
      </c>
      <c r="D269" s="16">
        <v>1991</v>
      </c>
      <c r="E269" s="17" t="s">
        <v>13</v>
      </c>
      <c r="F269" s="15">
        <v>0.02217013888888889</v>
      </c>
      <c r="G269" s="29" t="s">
        <v>143</v>
      </c>
      <c r="H269" s="21">
        <v>2</v>
      </c>
      <c r="I269" s="43">
        <f>SUM(F269/5.075)</f>
        <v>0.004368500273672687</v>
      </c>
    </row>
    <row r="270" spans="1:9" ht="13.5" thickTop="1">
      <c r="A270" s="16">
        <v>3</v>
      </c>
      <c r="B270" s="17">
        <v>161</v>
      </c>
      <c r="C270" s="17" t="s">
        <v>131</v>
      </c>
      <c r="D270" s="16">
        <v>1991</v>
      </c>
      <c r="E270" s="17" t="s">
        <v>13</v>
      </c>
      <c r="F270" s="15">
        <v>0.022173611111111113</v>
      </c>
      <c r="G270" s="29" t="s">
        <v>143</v>
      </c>
      <c r="H270" s="41">
        <v>3</v>
      </c>
      <c r="I270" s="43">
        <f>SUM(F270/5.075)</f>
        <v>0.004369184455391352</v>
      </c>
    </row>
    <row r="271" spans="1:9" ht="15.75">
      <c r="A271" s="18"/>
      <c r="B271" s="19"/>
      <c r="C271" s="19"/>
      <c r="D271" s="19"/>
      <c r="E271" s="19"/>
      <c r="F271" s="19"/>
      <c r="G271" s="27"/>
      <c r="H271" s="27"/>
      <c r="I271" s="27"/>
    </row>
    <row r="273" spans="2:8" ht="12.75">
      <c r="B273" s="6" t="s">
        <v>128</v>
      </c>
      <c r="C273" s="7"/>
      <c r="D273" s="44" t="s">
        <v>140</v>
      </c>
      <c r="E273" s="7"/>
      <c r="F273" s="7"/>
      <c r="H273" s="7"/>
    </row>
    <row r="274" spans="1:9" ht="12.75">
      <c r="A274" s="94" t="s">
        <v>4</v>
      </c>
      <c r="B274" s="94" t="s">
        <v>5</v>
      </c>
      <c r="C274" s="94" t="s">
        <v>6</v>
      </c>
      <c r="D274" s="94" t="s">
        <v>155</v>
      </c>
      <c r="E274" s="94" t="s">
        <v>7</v>
      </c>
      <c r="F274" s="94" t="s">
        <v>8</v>
      </c>
      <c r="G274" s="30" t="s">
        <v>136</v>
      </c>
      <c r="H274" s="94" t="s">
        <v>137</v>
      </c>
      <c r="I274" s="30" t="s">
        <v>138</v>
      </c>
    </row>
    <row r="275" spans="1:9" ht="13.5" thickBot="1">
      <c r="A275" s="95"/>
      <c r="B275" s="95"/>
      <c r="C275" s="95"/>
      <c r="D275" s="95"/>
      <c r="E275" s="95"/>
      <c r="F275" s="95"/>
      <c r="G275" s="34"/>
      <c r="H275" s="95"/>
      <c r="I275" s="34" t="s">
        <v>139</v>
      </c>
    </row>
    <row r="276" spans="1:9" ht="14.25" thickBot="1" thickTop="1">
      <c r="A276" s="31">
        <v>1</v>
      </c>
      <c r="B276" s="32">
        <v>63</v>
      </c>
      <c r="C276" s="32" t="s">
        <v>129</v>
      </c>
      <c r="D276" s="31">
        <v>1889</v>
      </c>
      <c r="E276" s="32" t="s">
        <v>1</v>
      </c>
      <c r="F276" s="33">
        <v>0.019976851851851853</v>
      </c>
      <c r="G276" s="29" t="s">
        <v>143</v>
      </c>
      <c r="H276" s="39">
        <v>1</v>
      </c>
      <c r="I276" s="43">
        <f>SUM(F276/5.075)</f>
        <v>0.003936325488049626</v>
      </c>
    </row>
    <row r="277" spans="1:9" ht="14.25" thickBot="1" thickTop="1">
      <c r="A277" s="16">
        <v>2</v>
      </c>
      <c r="B277" s="17">
        <v>64</v>
      </c>
      <c r="C277" s="17" t="s">
        <v>130</v>
      </c>
      <c r="D277" s="16">
        <v>1991</v>
      </c>
      <c r="E277" s="17" t="s">
        <v>13</v>
      </c>
      <c r="F277" s="15">
        <v>0.02217013888888889</v>
      </c>
      <c r="G277" s="29" t="s">
        <v>143</v>
      </c>
      <c r="H277" s="21">
        <v>2</v>
      </c>
      <c r="I277" s="43">
        <f>SUM(F277/5.075)</f>
        <v>0.004368500273672687</v>
      </c>
    </row>
    <row r="278" spans="1:9" ht="13.5" thickTop="1">
      <c r="A278" s="16">
        <v>3</v>
      </c>
      <c r="B278" s="17">
        <v>161</v>
      </c>
      <c r="C278" s="17" t="s">
        <v>131</v>
      </c>
      <c r="D278" s="16">
        <v>1991</v>
      </c>
      <c r="E278" s="17" t="s">
        <v>13</v>
      </c>
      <c r="F278" s="15">
        <v>0.022173611111111113</v>
      </c>
      <c r="G278" s="29" t="s">
        <v>143</v>
      </c>
      <c r="H278" s="41">
        <v>3</v>
      </c>
      <c r="I278" s="43">
        <f>SUM(F278/5.075)</f>
        <v>0.004369184455391352</v>
      </c>
    </row>
    <row r="279" spans="1:9" ht="15.75">
      <c r="A279" s="18"/>
      <c r="B279" s="19"/>
      <c r="C279" s="19"/>
      <c r="D279" s="19"/>
      <c r="E279" s="19"/>
      <c r="F279" s="19"/>
      <c r="G279" s="27"/>
      <c r="H279" s="27"/>
      <c r="I279" s="27"/>
    </row>
    <row r="283" ht="15.75">
      <c r="B283" s="2" t="s">
        <v>132</v>
      </c>
    </row>
  </sheetData>
  <mergeCells count="119">
    <mergeCell ref="A112:A113"/>
    <mergeCell ref="B112:B113"/>
    <mergeCell ref="C112:C113"/>
    <mergeCell ref="D112:D113"/>
    <mergeCell ref="E112:E113"/>
    <mergeCell ref="F112:F113"/>
    <mergeCell ref="H112:H113"/>
    <mergeCell ref="A127:A128"/>
    <mergeCell ref="B127:B128"/>
    <mergeCell ref="C127:C128"/>
    <mergeCell ref="D127:D128"/>
    <mergeCell ref="E127:E128"/>
    <mergeCell ref="F127:F128"/>
    <mergeCell ref="H127:H128"/>
    <mergeCell ref="A160:A161"/>
    <mergeCell ref="B160:B161"/>
    <mergeCell ref="C160:C161"/>
    <mergeCell ref="D160:D161"/>
    <mergeCell ref="E160:E161"/>
    <mergeCell ref="F160:F161"/>
    <mergeCell ref="H160:H161"/>
    <mergeCell ref="A167:A168"/>
    <mergeCell ref="B167:B168"/>
    <mergeCell ref="C167:C168"/>
    <mergeCell ref="D167:D168"/>
    <mergeCell ref="E167:E168"/>
    <mergeCell ref="F167:F168"/>
    <mergeCell ref="H167:H168"/>
    <mergeCell ref="A183:A184"/>
    <mergeCell ref="B183:B184"/>
    <mergeCell ref="C183:C184"/>
    <mergeCell ref="D183:D184"/>
    <mergeCell ref="E183:E184"/>
    <mergeCell ref="F183:F184"/>
    <mergeCell ref="H183:H184"/>
    <mergeCell ref="A198:A199"/>
    <mergeCell ref="B198:B199"/>
    <mergeCell ref="C198:C199"/>
    <mergeCell ref="D198:D199"/>
    <mergeCell ref="E198:E199"/>
    <mergeCell ref="F198:F199"/>
    <mergeCell ref="H198:H199"/>
    <mergeCell ref="H190:H191"/>
    <mergeCell ref="A206:A207"/>
    <mergeCell ref="B206:B207"/>
    <mergeCell ref="C206:C207"/>
    <mergeCell ref="D206:D207"/>
    <mergeCell ref="A190:A191"/>
    <mergeCell ref="B190:B191"/>
    <mergeCell ref="C190:C191"/>
    <mergeCell ref="D190:D191"/>
    <mergeCell ref="A197:G197"/>
    <mergeCell ref="E206:E207"/>
    <mergeCell ref="F206:F207"/>
    <mergeCell ref="E190:E191"/>
    <mergeCell ref="F190:F191"/>
    <mergeCell ref="H206:H207"/>
    <mergeCell ref="C230:C231"/>
    <mergeCell ref="D230:D231"/>
    <mergeCell ref="E223:E224"/>
    <mergeCell ref="F223:F224"/>
    <mergeCell ref="C223:C224"/>
    <mergeCell ref="D223:D224"/>
    <mergeCell ref="H230:H231"/>
    <mergeCell ref="E247:E248"/>
    <mergeCell ref="F247:F248"/>
    <mergeCell ref="H247:H248"/>
    <mergeCell ref="A230:A231"/>
    <mergeCell ref="B230:B231"/>
    <mergeCell ref="A247:A248"/>
    <mergeCell ref="B247:B248"/>
    <mergeCell ref="C247:C248"/>
    <mergeCell ref="D247:D248"/>
    <mergeCell ref="A254:A255"/>
    <mergeCell ref="B254:B255"/>
    <mergeCell ref="C254:C255"/>
    <mergeCell ref="D254:D255"/>
    <mergeCell ref="A266:A267"/>
    <mergeCell ref="B266:B267"/>
    <mergeCell ref="C266:C267"/>
    <mergeCell ref="D266:D267"/>
    <mergeCell ref="H266:H267"/>
    <mergeCell ref="B189:H189"/>
    <mergeCell ref="B182:H182"/>
    <mergeCell ref="E254:E255"/>
    <mergeCell ref="F254:F255"/>
    <mergeCell ref="H254:H255"/>
    <mergeCell ref="E266:E267"/>
    <mergeCell ref="F266:F267"/>
    <mergeCell ref="E230:E231"/>
    <mergeCell ref="F230:F231"/>
    <mergeCell ref="E62:E63"/>
    <mergeCell ref="F62:F63"/>
    <mergeCell ref="H62:H63"/>
    <mergeCell ref="A227:G227"/>
    <mergeCell ref="H223:H224"/>
    <mergeCell ref="A223:A224"/>
    <mergeCell ref="B223:B224"/>
    <mergeCell ref="A205:G205"/>
    <mergeCell ref="A204:G204"/>
    <mergeCell ref="A196:G196"/>
    <mergeCell ref="A62:A63"/>
    <mergeCell ref="B62:B63"/>
    <mergeCell ref="C62:C63"/>
    <mergeCell ref="D62:D63"/>
    <mergeCell ref="E274:E275"/>
    <mergeCell ref="F274:F275"/>
    <mergeCell ref="H274:H275"/>
    <mergeCell ref="A7:A8"/>
    <mergeCell ref="B7:B8"/>
    <mergeCell ref="C7:C8"/>
    <mergeCell ref="D7:D8"/>
    <mergeCell ref="E7:E8"/>
    <mergeCell ref="F7:F8"/>
    <mergeCell ref="H7:H8"/>
    <mergeCell ref="A274:A275"/>
    <mergeCell ref="B274:B275"/>
    <mergeCell ref="C274:C275"/>
    <mergeCell ref="D274:D27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Vytenis</cp:lastModifiedBy>
  <dcterms:created xsi:type="dcterms:W3CDTF">1996-10-14T23:33:28Z</dcterms:created>
  <dcterms:modified xsi:type="dcterms:W3CDTF">2009-04-15T13:22:39Z</dcterms:modified>
  <cp:category/>
  <cp:version/>
  <cp:contentType/>
  <cp:contentStatus/>
</cp:coreProperties>
</file>